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sch\Documents\CEAS - EQUIPE VEILLE FINANCIERE\doc CEAS M\"/>
    </mc:Choice>
  </mc:AlternateContent>
  <xr:revisionPtr revIDLastSave="0" documentId="13_ncr:1_{0614D2D7-4FC8-4B5A-9538-5DA157CF0EF9}" xr6:coauthVersionLast="45" xr6:coauthVersionMax="45" xr10:uidLastSave="{00000000-0000-0000-0000-000000000000}"/>
  <bookViews>
    <workbookView xWindow="-110" yWindow="-110" windowWidth="19420" windowHeight="10420" tabRatio="917" firstSheet="3" activeTab="5" xr2:uid="{00000000-000D-0000-FFFF-FFFF00000000}"/>
  </bookViews>
  <sheets>
    <sheet name="INTRO" sheetId="7" r:id="rId1"/>
    <sheet name="LISTE" sheetId="6" state="hidden" r:id="rId2"/>
    <sheet name=" Situation adm" sheetId="8" r:id="rId3"/>
    <sheet name="Description du projet" sheetId="9" r:id="rId4"/>
    <sheet name="Projection effectifs" sheetId="2" r:id="rId5"/>
    <sheet name="Réalisés et Prévisionnel" sheetId="3" r:id="rId6"/>
    <sheet name="Endettement" sheetId="10" r:id="rId7"/>
    <sheet name="plan pluri-annuel d'investismt" sheetId="4" r:id="rId8"/>
    <sheet name="Prêt envisagé" sheetId="1" r:id="rId9"/>
    <sheet name="Tendance budgétaire" sheetId="5" r:id="rId10"/>
  </sheets>
  <definedNames>
    <definedName name="Beg_Bal">'Prêt envisagé'!$C$19:$C$378</definedName>
    <definedName name="champ">LISTE!$B$3:$B$9</definedName>
    <definedName name="Data">'Prêt envisagé'!$A$19:$I$378</definedName>
    <definedName name="End_Bal">'Prêt envisagé'!$I$19:$I$378</definedName>
    <definedName name="Extra_Pay">'Prêt envisagé'!$E$19:$E$378</definedName>
    <definedName name="Full_Print">'Prêt envisagé'!$A$1:$I$378</definedName>
    <definedName name="Header_Row">ROW('Prêt envisagé'!$18:$18)</definedName>
    <definedName name="_xlnm.Print_Titles" localSheetId="8">'Prêt envisagé'!$16:$18</definedName>
    <definedName name="Int">'Prêt envisagé'!$H$19:$H$378</definedName>
    <definedName name="Interest_Rate">'Prêt envisagé'!$D$6</definedName>
    <definedName name="Last_Row">IF(Values_Entered,Header_Row+Number_of_Payments,Header_Row)</definedName>
    <definedName name="Loan_Amount">'Prêt envisagé'!$D$5</definedName>
    <definedName name="Loan_Start">'Prêt envisagé'!$D$9</definedName>
    <definedName name="Loan_Years">'Prêt envisagé'!$D$7</definedName>
    <definedName name="nature">LISTE!$G$3:$G$8</definedName>
    <definedName name="Num_Pmt_Per_Year">'Prêt envisagé'!$D$8</definedName>
    <definedName name="Number_of_Payments">MATCH(0.01,End_Bal,-1)+1</definedName>
    <definedName name="Pay_Date">'Prêt envisagé'!$B$19:$B$378</definedName>
    <definedName name="Pay_Num">'Prêt envisagé'!$A$19:$A$378</definedName>
    <definedName name="Payment_Date">DATE(YEAR(Loan_Start),MONTH(Loan_Start)+Payment_Number,DAY(Loan_Start))</definedName>
    <definedName name="Princ">'Prêt envisagé'!$G$19:$G$378</definedName>
    <definedName name="Print_Area_Reset">OFFSET(Full_Print,0,0,Last_Row)</definedName>
    <definedName name="Sched_Pay">'Prêt envisagé'!$D$19:$D$378</definedName>
    <definedName name="Scheduled_Extra_Payments">'Prêt envisagé'!$D$10</definedName>
    <definedName name="Scheduled_Interest_Rate">'Prêt envisagé'!$D$6</definedName>
    <definedName name="Scheduled_Monthly_Payment">'Prêt envisagé'!$H$5</definedName>
    <definedName name="Total_Interest">'Prêt envisagé'!$H$9</definedName>
    <definedName name="Total_Pay">'Prêt envisagé'!$F$19:$F$378</definedName>
    <definedName name="Total_Payment">Scheduled_Payment+Extra_Payment</definedName>
    <definedName name="unité">LISTE!$E$3:$E$10</definedName>
    <definedName name="Values_Entered">IF(Loan_Amount*Interest_Rate*Loan_Years*Loan_Start&gt;0,1,0)</definedName>
    <definedName name="Versements_supplémentaires_facultatifs">'Prêt envisagé'!$D$10</definedName>
    <definedName name="_xlnm.Print_Area" localSheetId="8">'Prêt envisagé'!$A$1:$I$102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0" l="1"/>
  <c r="N23" i="9" l="1"/>
  <c r="H23" i="9"/>
  <c r="J25" i="9" l="1"/>
  <c r="D29" i="5"/>
  <c r="E29" i="5"/>
  <c r="F29" i="5"/>
  <c r="G29" i="5"/>
  <c r="H29" i="5"/>
  <c r="I29" i="5"/>
  <c r="J29" i="5"/>
  <c r="K29" i="5"/>
  <c r="L29" i="5"/>
  <c r="M29" i="5"/>
  <c r="N29" i="5"/>
  <c r="D15" i="5"/>
  <c r="C15" i="5"/>
  <c r="L35" i="5" l="1"/>
  <c r="E5" i="4"/>
  <c r="E35" i="5" s="1"/>
  <c r="F5" i="4"/>
  <c r="F35" i="5" s="1"/>
  <c r="G5" i="4"/>
  <c r="G35" i="5" s="1"/>
  <c r="H5" i="4"/>
  <c r="H35" i="5" s="1"/>
  <c r="I5" i="4"/>
  <c r="I35" i="5" s="1"/>
  <c r="J5" i="4"/>
  <c r="J35" i="5" s="1"/>
  <c r="K5" i="4"/>
  <c r="K35" i="5" s="1"/>
  <c r="L5" i="4"/>
  <c r="M5" i="4"/>
  <c r="M35" i="5" s="1"/>
  <c r="N5" i="4"/>
  <c r="N35" i="5" s="1"/>
  <c r="D5" i="4"/>
  <c r="D35" i="5" s="1"/>
  <c r="B40" i="5"/>
  <c r="E12" i="5"/>
  <c r="F12" i="5" s="1"/>
  <c r="G12" i="5" s="1"/>
  <c r="H12" i="5" s="1"/>
  <c r="I12" i="5" s="1"/>
  <c r="J12" i="5" s="1"/>
  <c r="K12" i="5" s="1"/>
  <c r="L12" i="5" l="1"/>
  <c r="M12" i="5" l="1"/>
  <c r="N12" i="5" l="1"/>
  <c r="J42" i="3" l="1"/>
  <c r="H42" i="3"/>
  <c r="G42" i="3"/>
  <c r="F42" i="3"/>
  <c r="J35" i="3"/>
  <c r="H35" i="3"/>
  <c r="G35" i="3"/>
  <c r="F35" i="3"/>
  <c r="J24" i="3"/>
  <c r="J27" i="3" s="1"/>
  <c r="H24" i="3"/>
  <c r="G24" i="3"/>
  <c r="F24" i="3"/>
  <c r="F27" i="3" s="1"/>
  <c r="F45" i="3" s="1"/>
  <c r="J14" i="3"/>
  <c r="J16" i="3" s="1"/>
  <c r="H14" i="3"/>
  <c r="H16" i="3" s="1"/>
  <c r="G14" i="3"/>
  <c r="G16" i="3" s="1"/>
  <c r="F14" i="3"/>
  <c r="F16" i="3" s="1"/>
  <c r="G27" i="3" l="1"/>
  <c r="G45" i="3" s="1"/>
  <c r="H27" i="3"/>
  <c r="J45" i="3"/>
  <c r="D10" i="5" s="1"/>
  <c r="E10" i="5" s="1"/>
  <c r="F10" i="5" s="1"/>
  <c r="G10" i="5" s="1"/>
  <c r="H10" i="5" s="1"/>
  <c r="I10" i="5" s="1"/>
  <c r="J10" i="5" s="1"/>
  <c r="K10" i="5" s="1"/>
  <c r="L10" i="5" s="1"/>
  <c r="M10" i="5" s="1"/>
  <c r="N10" i="5" s="1"/>
  <c r="E15" i="5"/>
  <c r="G44" i="3"/>
  <c r="G29" i="3"/>
  <c r="H44" i="3"/>
  <c r="F44" i="3"/>
  <c r="F47" i="3" s="1"/>
  <c r="F29" i="3"/>
  <c r="J44" i="3"/>
  <c r="J29" i="3"/>
  <c r="J30" i="3" s="1"/>
  <c r="G47" i="3" l="1"/>
  <c r="H45" i="3"/>
  <c r="C10" i="5" s="1"/>
  <c r="H29" i="3"/>
  <c r="H30" i="3" s="1"/>
  <c r="C9" i="5"/>
  <c r="F15" i="5"/>
  <c r="J47" i="3"/>
  <c r="D9" i="5"/>
  <c r="J37" i="3"/>
  <c r="G37" i="3"/>
  <c r="G30" i="3"/>
  <c r="F30" i="3"/>
  <c r="F37" i="3"/>
  <c r="H37" i="3" l="1"/>
  <c r="C13" i="5"/>
  <c r="H47" i="3"/>
  <c r="D13" i="5"/>
  <c r="E9" i="5"/>
  <c r="G15" i="5"/>
  <c r="D17" i="5" l="1"/>
  <c r="D33" i="5" s="1"/>
  <c r="C17" i="5"/>
  <c r="C33" i="5" s="1"/>
  <c r="C37" i="5" s="1"/>
  <c r="C39" i="5" s="1"/>
  <c r="F9" i="5"/>
  <c r="H15" i="5"/>
  <c r="H5" i="1"/>
  <c r="A19" i="1"/>
  <c r="B19" i="1" s="1"/>
  <c r="C19" i="1"/>
  <c r="H6" i="1"/>
  <c r="D37" i="5" l="1"/>
  <c r="D39" i="5" s="1"/>
  <c r="D42" i="5" s="1"/>
  <c r="C42" i="5"/>
  <c r="G9" i="5"/>
  <c r="I15" i="5"/>
  <c r="H19" i="1"/>
  <c r="E11" i="5" s="1"/>
  <c r="E13" i="5" s="1"/>
  <c r="E17" i="5" s="1"/>
  <c r="A20" i="1"/>
  <c r="D20" i="1" s="1"/>
  <c r="D19" i="1"/>
  <c r="H9" i="5" l="1"/>
  <c r="J15" i="5"/>
  <c r="A21" i="1"/>
  <c r="D21" i="1" s="1"/>
  <c r="B20" i="1"/>
  <c r="E19" i="1"/>
  <c r="I9" i="5" l="1"/>
  <c r="K15" i="5"/>
  <c r="B21" i="1"/>
  <c r="A22" i="1"/>
  <c r="F19" i="1"/>
  <c r="G19" i="1" s="1"/>
  <c r="I19" i="1" l="1"/>
  <c r="C20" i="1" s="1"/>
  <c r="E31" i="5"/>
  <c r="J9" i="5"/>
  <c r="L15" i="5"/>
  <c r="A23" i="1"/>
  <c r="D22" i="1"/>
  <c r="B22" i="1"/>
  <c r="E33" i="5" l="1"/>
  <c r="E37" i="5" s="1"/>
  <c r="E39" i="5" s="1"/>
  <c r="E42" i="5" s="1"/>
  <c r="K9" i="5"/>
  <c r="M15" i="5"/>
  <c r="D23" i="1"/>
  <c r="B23" i="1"/>
  <c r="A24" i="1"/>
  <c r="H20" i="1"/>
  <c r="F11" i="5" s="1"/>
  <c r="F13" i="5" s="1"/>
  <c r="F17" i="5" s="1"/>
  <c r="E20" i="1"/>
  <c r="L9" i="5" l="1"/>
  <c r="N15" i="5"/>
  <c r="A25" i="1"/>
  <c r="B24" i="1"/>
  <c r="D24" i="1"/>
  <c r="F20" i="1"/>
  <c r="G20" i="1" s="1"/>
  <c r="I20" i="1" l="1"/>
  <c r="C21" i="1" s="1"/>
  <c r="F31" i="5"/>
  <c r="M9" i="5"/>
  <c r="B25" i="1"/>
  <c r="D25" i="1"/>
  <c r="A26" i="1"/>
  <c r="F33" i="5" l="1"/>
  <c r="F37" i="5" s="1"/>
  <c r="F39" i="5" s="1"/>
  <c r="F42" i="5" s="1"/>
  <c r="N9" i="5"/>
  <c r="B26" i="1"/>
  <c r="A27" i="1"/>
  <c r="D26" i="1"/>
  <c r="H21" i="1"/>
  <c r="G11" i="5" s="1"/>
  <c r="G13" i="5" s="1"/>
  <c r="G17" i="5" s="1"/>
  <c r="E21" i="1"/>
  <c r="B27" i="1" l="1"/>
  <c r="D27" i="1"/>
  <c r="A28" i="1"/>
  <c r="F21" i="1"/>
  <c r="G21" i="1" s="1"/>
  <c r="I21" i="1" l="1"/>
  <c r="C22" i="1" s="1"/>
  <c r="G31" i="5"/>
  <c r="D28" i="1"/>
  <c r="B28" i="1"/>
  <c r="A29" i="1"/>
  <c r="G33" i="5" l="1"/>
  <c r="G37" i="5" s="1"/>
  <c r="G39" i="5" s="1"/>
  <c r="G42" i="5" s="1"/>
  <c r="D29" i="1"/>
  <c r="B29" i="1"/>
  <c r="A30" i="1"/>
  <c r="H22" i="1"/>
  <c r="H11" i="5" s="1"/>
  <c r="H13" i="5" s="1"/>
  <c r="H17" i="5" s="1"/>
  <c r="E22" i="1"/>
  <c r="B30" i="1" l="1"/>
  <c r="D30" i="1"/>
  <c r="A31" i="1"/>
  <c r="F22" i="1"/>
  <c r="G22" i="1" s="1"/>
  <c r="I22" i="1" l="1"/>
  <c r="C23" i="1" s="1"/>
  <c r="H31" i="5"/>
  <c r="A32" i="1"/>
  <c r="D31" i="1"/>
  <c r="B31" i="1"/>
  <c r="H33" i="5" l="1"/>
  <c r="H37" i="5" s="1"/>
  <c r="H39" i="5" s="1"/>
  <c r="H42" i="5" s="1"/>
  <c r="B32" i="1"/>
  <c r="A33" i="1"/>
  <c r="D32" i="1"/>
  <c r="F23" i="1"/>
  <c r="H23" i="1"/>
  <c r="I11" i="5" s="1"/>
  <c r="I13" i="5" s="1"/>
  <c r="I17" i="5" s="1"/>
  <c r="A34" i="1" l="1"/>
  <c r="B33" i="1"/>
  <c r="D33" i="1"/>
  <c r="G23" i="1"/>
  <c r="I23" i="1" l="1"/>
  <c r="C24" i="1" s="1"/>
  <c r="E24" i="1" s="1"/>
  <c r="I31" i="5"/>
  <c r="D34" i="1"/>
  <c r="A35" i="1"/>
  <c r="B34" i="1"/>
  <c r="H24" i="1" l="1"/>
  <c r="J11" i="5" s="1"/>
  <c r="J13" i="5" s="1"/>
  <c r="J17" i="5" s="1"/>
  <c r="I33" i="5"/>
  <c r="I37" i="5" s="1"/>
  <c r="I39" i="5" s="1"/>
  <c r="I42" i="5" s="1"/>
  <c r="D35" i="1"/>
  <c r="B35" i="1"/>
  <c r="A36" i="1"/>
  <c r="F24" i="1"/>
  <c r="G24" i="1" s="1"/>
  <c r="I24" i="1" l="1"/>
  <c r="C25" i="1" s="1"/>
  <c r="H25" i="1" s="1"/>
  <c r="K11" i="5" s="1"/>
  <c r="K13" i="5" s="1"/>
  <c r="K17" i="5" s="1"/>
  <c r="J31" i="5"/>
  <c r="D36" i="1"/>
  <c r="B36" i="1"/>
  <c r="A37" i="1"/>
  <c r="J33" i="5" l="1"/>
  <c r="J37" i="5" s="1"/>
  <c r="J39" i="5" s="1"/>
  <c r="J42" i="5" s="1"/>
  <c r="E25" i="1"/>
  <c r="F25" i="1" s="1"/>
  <c r="G25" i="1" s="1"/>
  <c r="D37" i="1"/>
  <c r="B37" i="1"/>
  <c r="A38" i="1"/>
  <c r="I25" i="1" l="1"/>
  <c r="C26" i="1" s="1"/>
  <c r="E26" i="1" s="1"/>
  <c r="K31" i="5"/>
  <c r="D38" i="1"/>
  <c r="B38" i="1"/>
  <c r="A39" i="1"/>
  <c r="H26" i="1" l="1"/>
  <c r="L11" i="5" s="1"/>
  <c r="L13" i="5" s="1"/>
  <c r="L17" i="5" s="1"/>
  <c r="K33" i="5"/>
  <c r="K37" i="5" s="1"/>
  <c r="K39" i="5" s="1"/>
  <c r="K42" i="5" s="1"/>
  <c r="D39" i="1"/>
  <c r="B39" i="1"/>
  <c r="A40" i="1"/>
  <c r="F26" i="1"/>
  <c r="G26" i="1" s="1"/>
  <c r="I26" i="1" l="1"/>
  <c r="C27" i="1" s="1"/>
  <c r="E27" i="1" s="1"/>
  <c r="L31" i="5"/>
  <c r="A41" i="1"/>
  <c r="D40" i="1"/>
  <c r="B40" i="1"/>
  <c r="L33" i="5" l="1"/>
  <c r="L37" i="5" s="1"/>
  <c r="L39" i="5" s="1"/>
  <c r="L42" i="5" s="1"/>
  <c r="H27" i="1"/>
  <c r="M11" i="5" s="1"/>
  <c r="M13" i="5" s="1"/>
  <c r="M17" i="5" s="1"/>
  <c r="D41" i="1"/>
  <c r="B41" i="1"/>
  <c r="A42" i="1"/>
  <c r="F27" i="1"/>
  <c r="G27" i="1" s="1"/>
  <c r="I27" i="1" l="1"/>
  <c r="C28" i="1" s="1"/>
  <c r="F28" i="1" s="1"/>
  <c r="M31" i="5"/>
  <c r="B42" i="1"/>
  <c r="D42" i="1"/>
  <c r="A43" i="1"/>
  <c r="H28" i="1"/>
  <c r="N11" i="5" s="1"/>
  <c r="N13" i="5" s="1"/>
  <c r="N17" i="5" s="1"/>
  <c r="M33" i="5" l="1"/>
  <c r="M37" i="5" s="1"/>
  <c r="M39" i="5" s="1"/>
  <c r="M42" i="5" s="1"/>
  <c r="D43" i="1"/>
  <c r="B43" i="1"/>
  <c r="A44" i="1"/>
  <c r="G28" i="1"/>
  <c r="I28" i="1" l="1"/>
  <c r="C29" i="1" s="1"/>
  <c r="H29" i="1" s="1"/>
  <c r="N31" i="5"/>
  <c r="A45" i="1"/>
  <c r="D44" i="1"/>
  <c r="B44" i="1"/>
  <c r="N33" i="5" l="1"/>
  <c r="N37" i="5" s="1"/>
  <c r="N39" i="5" s="1"/>
  <c r="N42" i="5" s="1"/>
  <c r="E29" i="1"/>
  <c r="F29" i="1" s="1"/>
  <c r="G29" i="1" s="1"/>
  <c r="I29" i="1" s="1"/>
  <c r="C30" i="1" s="1"/>
  <c r="H30" i="1" s="1"/>
  <c r="B45" i="1"/>
  <c r="A46" i="1"/>
  <c r="D45" i="1"/>
  <c r="E30" i="1" l="1"/>
  <c r="F30" i="1" s="1"/>
  <c r="G30" i="1" s="1"/>
  <c r="I30" i="1" s="1"/>
  <c r="C31" i="1" s="1"/>
  <c r="B46" i="1"/>
  <c r="D46" i="1"/>
  <c r="A47" i="1"/>
  <c r="D47" i="1" l="1"/>
  <c r="B47" i="1"/>
  <c r="A48" i="1"/>
  <c r="H31" i="1"/>
  <c r="E31" i="1"/>
  <c r="D48" i="1" l="1"/>
  <c r="B48" i="1"/>
  <c r="A49" i="1"/>
  <c r="F31" i="1"/>
  <c r="G31" i="1" s="1"/>
  <c r="I31" i="1" s="1"/>
  <c r="C32" i="1" s="1"/>
  <c r="D49" i="1" l="1"/>
  <c r="B49" i="1"/>
  <c r="A50" i="1"/>
  <c r="H32" i="1"/>
  <c r="E32" i="1"/>
  <c r="A51" i="1" l="1"/>
  <c r="B50" i="1"/>
  <c r="D50" i="1"/>
  <c r="F32" i="1"/>
  <c r="G32" i="1" s="1"/>
  <c r="I32" i="1" s="1"/>
  <c r="C33" i="1" s="1"/>
  <c r="D51" i="1" l="1"/>
  <c r="B51" i="1"/>
  <c r="A52" i="1"/>
  <c r="H33" i="1"/>
  <c r="E33" i="1"/>
  <c r="B52" i="1" l="1"/>
  <c r="D52" i="1"/>
  <c r="A53" i="1"/>
  <c r="F33" i="1"/>
  <c r="G33" i="1" s="1"/>
  <c r="I33" i="1" s="1"/>
  <c r="C34" i="1" s="1"/>
  <c r="A54" i="1" l="1"/>
  <c r="B53" i="1"/>
  <c r="D53" i="1"/>
  <c r="H34" i="1"/>
  <c r="E34" i="1"/>
  <c r="A55" i="1" l="1"/>
  <c r="D54" i="1"/>
  <c r="B54" i="1"/>
  <c r="F34" i="1"/>
  <c r="G34" i="1" s="1"/>
  <c r="I34" i="1" s="1"/>
  <c r="C35" i="1" s="1"/>
  <c r="A56" i="1" l="1"/>
  <c r="D55" i="1"/>
  <c r="B55" i="1"/>
  <c r="E35" i="1"/>
  <c r="H35" i="1"/>
  <c r="A57" i="1" l="1"/>
  <c r="B56" i="1"/>
  <c r="D56" i="1"/>
  <c r="F35" i="1"/>
  <c r="G35" i="1" s="1"/>
  <c r="I35" i="1" s="1"/>
  <c r="C36" i="1" s="1"/>
  <c r="D57" i="1" l="1"/>
  <c r="A58" i="1"/>
  <c r="B57" i="1"/>
  <c r="E36" i="1"/>
  <c r="H36" i="1"/>
  <c r="A59" i="1" l="1"/>
  <c r="D58" i="1"/>
  <c r="B58" i="1"/>
  <c r="F36" i="1"/>
  <c r="G36" i="1" s="1"/>
  <c r="I36" i="1" s="1"/>
  <c r="C37" i="1" s="1"/>
  <c r="D59" i="1" l="1"/>
  <c r="A60" i="1"/>
  <c r="B59" i="1"/>
  <c r="H37" i="1"/>
  <c r="E37" i="1"/>
  <c r="A61" i="1" l="1"/>
  <c r="B60" i="1"/>
  <c r="D60" i="1"/>
  <c r="F37" i="1"/>
  <c r="G37" i="1" s="1"/>
  <c r="I37" i="1" s="1"/>
  <c r="C38" i="1" s="1"/>
  <c r="A62" i="1" l="1"/>
  <c r="B61" i="1"/>
  <c r="D61" i="1"/>
  <c r="H38" i="1"/>
  <c r="E38" i="1"/>
  <c r="A63" i="1" l="1"/>
  <c r="D62" i="1"/>
  <c r="B62" i="1"/>
  <c r="F38" i="1"/>
  <c r="G38" i="1" s="1"/>
  <c r="I38" i="1" s="1"/>
  <c r="C39" i="1" s="1"/>
  <c r="B63" i="1" l="1"/>
  <c r="D63" i="1"/>
  <c r="A64" i="1"/>
  <c r="H39" i="1"/>
  <c r="E39" i="1"/>
  <c r="A65" i="1" l="1"/>
  <c r="D64" i="1"/>
  <c r="B64" i="1"/>
  <c r="F39" i="1"/>
  <c r="G39" i="1" s="1"/>
  <c r="I39" i="1" s="1"/>
  <c r="C40" i="1" s="1"/>
  <c r="B65" i="1" l="1"/>
  <c r="D65" i="1"/>
  <c r="A66" i="1"/>
  <c r="H40" i="1"/>
  <c r="E40" i="1"/>
  <c r="B66" i="1" l="1"/>
  <c r="D66" i="1"/>
  <c r="A67" i="1"/>
  <c r="F40" i="1"/>
  <c r="G40" i="1" s="1"/>
  <c r="I40" i="1" s="1"/>
  <c r="C41" i="1" s="1"/>
  <c r="B67" i="1" l="1"/>
  <c r="A68" i="1"/>
  <c r="D67" i="1"/>
  <c r="H41" i="1"/>
  <c r="E41" i="1"/>
  <c r="A69" i="1" l="1"/>
  <c r="B68" i="1"/>
  <c r="D68" i="1"/>
  <c r="F41" i="1"/>
  <c r="G41" i="1" s="1"/>
  <c r="I41" i="1" s="1"/>
  <c r="C42" i="1" s="1"/>
  <c r="B69" i="1" l="1"/>
  <c r="D69" i="1"/>
  <c r="A70" i="1"/>
  <c r="H42" i="1"/>
  <c r="E42" i="1"/>
  <c r="D70" i="1" l="1"/>
  <c r="B70" i="1"/>
  <c r="A71" i="1"/>
  <c r="F42" i="1"/>
  <c r="G42" i="1" s="1"/>
  <c r="I42" i="1" s="1"/>
  <c r="C43" i="1" s="1"/>
  <c r="D71" i="1" l="1"/>
  <c r="A72" i="1"/>
  <c r="B71" i="1"/>
  <c r="H43" i="1"/>
  <c r="E43" i="1"/>
  <c r="B72" i="1" l="1"/>
  <c r="A73" i="1"/>
  <c r="D72" i="1"/>
  <c r="F43" i="1"/>
  <c r="G43" i="1" s="1"/>
  <c r="I43" i="1" s="1"/>
  <c r="C44" i="1" s="1"/>
  <c r="D73" i="1" l="1"/>
  <c r="A74" i="1"/>
  <c r="B73" i="1"/>
  <c r="H44" i="1"/>
  <c r="E44" i="1"/>
  <c r="B74" i="1" l="1"/>
  <c r="A75" i="1"/>
  <c r="D74" i="1"/>
  <c r="F44" i="1"/>
  <c r="G44" i="1" s="1"/>
  <c r="I44" i="1" s="1"/>
  <c r="C45" i="1" s="1"/>
  <c r="D75" i="1" l="1"/>
  <c r="A76" i="1"/>
  <c r="B75" i="1"/>
  <c r="H45" i="1"/>
  <c r="E45" i="1"/>
  <c r="A77" i="1" l="1"/>
  <c r="D76" i="1"/>
  <c r="B76" i="1"/>
  <c r="F45" i="1"/>
  <c r="G45" i="1" s="1"/>
  <c r="I45" i="1" s="1"/>
  <c r="C46" i="1" s="1"/>
  <c r="B77" i="1" l="1"/>
  <c r="D77" i="1"/>
  <c r="A78" i="1"/>
  <c r="H46" i="1"/>
  <c r="E46" i="1"/>
  <c r="B78" i="1" l="1"/>
  <c r="A79" i="1"/>
  <c r="D78" i="1"/>
  <c r="F46" i="1"/>
  <c r="G46" i="1" s="1"/>
  <c r="I46" i="1" s="1"/>
  <c r="C47" i="1" s="1"/>
  <c r="A80" i="1" l="1"/>
  <c r="D79" i="1"/>
  <c r="B79" i="1"/>
  <c r="E47" i="1"/>
  <c r="H47" i="1"/>
  <c r="D80" i="1" l="1"/>
  <c r="B80" i="1"/>
  <c r="A81" i="1"/>
  <c r="F47" i="1"/>
  <c r="G47" i="1" s="1"/>
  <c r="I47" i="1" s="1"/>
  <c r="C48" i="1" s="1"/>
  <c r="B81" i="1" l="1"/>
  <c r="A82" i="1"/>
  <c r="D81" i="1"/>
  <c r="H48" i="1"/>
  <c r="E48" i="1"/>
  <c r="A83" i="1" l="1"/>
  <c r="D82" i="1"/>
  <c r="B82" i="1"/>
  <c r="F48" i="1"/>
  <c r="G48" i="1" s="1"/>
  <c r="I48" i="1" s="1"/>
  <c r="C49" i="1" s="1"/>
  <c r="A84" i="1" l="1"/>
  <c r="B83" i="1"/>
  <c r="D83" i="1"/>
  <c r="H49" i="1"/>
  <c r="E49" i="1"/>
  <c r="B84" i="1" l="1"/>
  <c r="D84" i="1"/>
  <c r="A85" i="1"/>
  <c r="F49" i="1"/>
  <c r="G49" i="1" s="1"/>
  <c r="I49" i="1" s="1"/>
  <c r="C50" i="1" s="1"/>
  <c r="A86" i="1" l="1"/>
  <c r="D85" i="1"/>
  <c r="B85" i="1"/>
  <c r="E50" i="1"/>
  <c r="H50" i="1"/>
  <c r="A87" i="1" l="1"/>
  <c r="B86" i="1"/>
  <c r="D86" i="1"/>
  <c r="F50" i="1"/>
  <c r="G50" i="1" s="1"/>
  <c r="I50" i="1" s="1"/>
  <c r="C51" i="1" s="1"/>
  <c r="D87" i="1" l="1"/>
  <c r="B87" i="1"/>
  <c r="A88" i="1"/>
  <c r="H51" i="1"/>
  <c r="E51" i="1"/>
  <c r="B88" i="1" l="1"/>
  <c r="A89" i="1"/>
  <c r="D88" i="1"/>
  <c r="F51" i="1"/>
  <c r="G51" i="1" s="1"/>
  <c r="I51" i="1" s="1"/>
  <c r="C52" i="1" s="1"/>
  <c r="B89" i="1" l="1"/>
  <c r="A90" i="1"/>
  <c r="D89" i="1"/>
  <c r="H52" i="1"/>
  <c r="E52" i="1"/>
  <c r="D90" i="1" l="1"/>
  <c r="A91" i="1"/>
  <c r="B90" i="1"/>
  <c r="F52" i="1"/>
  <c r="G52" i="1" s="1"/>
  <c r="I52" i="1" s="1"/>
  <c r="C53" i="1" s="1"/>
  <c r="A92" i="1" l="1"/>
  <c r="B91" i="1"/>
  <c r="D91" i="1"/>
  <c r="H53" i="1"/>
  <c r="E53" i="1"/>
  <c r="A93" i="1" l="1"/>
  <c r="B92" i="1"/>
  <c r="D92" i="1"/>
  <c r="F53" i="1"/>
  <c r="G53" i="1" s="1"/>
  <c r="I53" i="1" s="1"/>
  <c r="C54" i="1" s="1"/>
  <c r="A94" i="1" l="1"/>
  <c r="B93" i="1"/>
  <c r="D93" i="1"/>
  <c r="H54" i="1"/>
  <c r="E54" i="1"/>
  <c r="A95" i="1" l="1"/>
  <c r="B94" i="1"/>
  <c r="D94" i="1"/>
  <c r="F54" i="1"/>
  <c r="G54" i="1" s="1"/>
  <c r="I54" i="1" s="1"/>
  <c r="C55" i="1" s="1"/>
  <c r="B95" i="1" l="1"/>
  <c r="A96" i="1"/>
  <c r="D95" i="1"/>
  <c r="H55" i="1"/>
  <c r="E55" i="1"/>
  <c r="B96" i="1" l="1"/>
  <c r="D96" i="1"/>
  <c r="A97" i="1"/>
  <c r="F55" i="1"/>
  <c r="G55" i="1" s="1"/>
  <c r="I55" i="1" s="1"/>
  <c r="C56" i="1" s="1"/>
  <c r="B97" i="1" l="1"/>
  <c r="A98" i="1"/>
  <c r="D97" i="1"/>
  <c r="H56" i="1"/>
  <c r="E56" i="1"/>
  <c r="D98" i="1" l="1"/>
  <c r="B98" i="1"/>
  <c r="A99" i="1"/>
  <c r="F56" i="1"/>
  <c r="G56" i="1" s="1"/>
  <c r="I56" i="1" s="1"/>
  <c r="C57" i="1" s="1"/>
  <c r="B99" i="1" l="1"/>
  <c r="D99" i="1"/>
  <c r="A100" i="1"/>
  <c r="H57" i="1"/>
  <c r="E57" i="1"/>
  <c r="B100" i="1" l="1"/>
  <c r="D100" i="1"/>
  <c r="A101" i="1"/>
  <c r="F57" i="1"/>
  <c r="G57" i="1" s="1"/>
  <c r="I57" i="1" s="1"/>
  <c r="C58" i="1" s="1"/>
  <c r="B101" i="1" l="1"/>
  <c r="D101" i="1"/>
  <c r="A102" i="1"/>
  <c r="H58" i="1"/>
  <c r="E58" i="1"/>
  <c r="D102" i="1" l="1"/>
  <c r="A103" i="1"/>
  <c r="B102" i="1"/>
  <c r="F58" i="1"/>
  <c r="G58" i="1" s="1"/>
  <c r="I58" i="1" s="1"/>
  <c r="C59" i="1" s="1"/>
  <c r="B103" i="1" l="1"/>
  <c r="D103" i="1"/>
  <c r="A104" i="1"/>
  <c r="E59" i="1"/>
  <c r="H59" i="1"/>
  <c r="B104" i="1" l="1"/>
  <c r="A105" i="1"/>
  <c r="D104" i="1"/>
  <c r="F59" i="1"/>
  <c r="G59" i="1" s="1"/>
  <c r="I59" i="1" s="1"/>
  <c r="C60" i="1" s="1"/>
  <c r="A106" i="1" l="1"/>
  <c r="B105" i="1"/>
  <c r="D105" i="1"/>
  <c r="H60" i="1"/>
  <c r="E60" i="1"/>
  <c r="D106" i="1" l="1"/>
  <c r="B106" i="1"/>
  <c r="A107" i="1"/>
  <c r="F60" i="1"/>
  <c r="G60" i="1" s="1"/>
  <c r="I60" i="1" s="1"/>
  <c r="C61" i="1" s="1"/>
  <c r="D107" i="1" l="1"/>
  <c r="B107" i="1"/>
  <c r="A108" i="1"/>
  <c r="H61" i="1"/>
  <c r="E61" i="1"/>
  <c r="D108" i="1" l="1"/>
  <c r="A109" i="1"/>
  <c r="B108" i="1"/>
  <c r="F61" i="1"/>
  <c r="G61" i="1" s="1"/>
  <c r="I61" i="1" s="1"/>
  <c r="C62" i="1" s="1"/>
  <c r="A110" i="1" l="1"/>
  <c r="B109" i="1"/>
  <c r="D109" i="1"/>
  <c r="E62" i="1"/>
  <c r="H62" i="1"/>
  <c r="A111" i="1" l="1"/>
  <c r="D110" i="1"/>
  <c r="B110" i="1"/>
  <c r="F62" i="1"/>
  <c r="G62" i="1" s="1"/>
  <c r="I62" i="1" s="1"/>
  <c r="C63" i="1" s="1"/>
  <c r="A112" i="1" l="1"/>
  <c r="B111" i="1"/>
  <c r="D111" i="1"/>
  <c r="H63" i="1"/>
  <c r="E63" i="1"/>
  <c r="B112" i="1" l="1"/>
  <c r="D112" i="1"/>
  <c r="A113" i="1"/>
  <c r="F63" i="1"/>
  <c r="G63" i="1" s="1"/>
  <c r="I63" i="1" s="1"/>
  <c r="C64" i="1" s="1"/>
  <c r="D113" i="1" l="1"/>
  <c r="B113" i="1"/>
  <c r="A114" i="1"/>
  <c r="E64" i="1"/>
  <c r="H64" i="1"/>
  <c r="A115" i="1" l="1"/>
  <c r="B114" i="1"/>
  <c r="D114" i="1"/>
  <c r="F64" i="1"/>
  <c r="G64" i="1" s="1"/>
  <c r="I64" i="1" s="1"/>
  <c r="C65" i="1" s="1"/>
  <c r="D115" i="1" l="1"/>
  <c r="A116" i="1"/>
  <c r="B115" i="1"/>
  <c r="H65" i="1"/>
  <c r="E65" i="1"/>
  <c r="B116" i="1" l="1"/>
  <c r="D116" i="1"/>
  <c r="A117" i="1"/>
  <c r="F65" i="1"/>
  <c r="G65" i="1" s="1"/>
  <c r="I65" i="1" s="1"/>
  <c r="C66" i="1" s="1"/>
  <c r="D117" i="1" l="1"/>
  <c r="B117" i="1"/>
  <c r="A118" i="1"/>
  <c r="H66" i="1"/>
  <c r="E66" i="1"/>
  <c r="D118" i="1" l="1"/>
  <c r="A119" i="1"/>
  <c r="B118" i="1"/>
  <c r="F66" i="1"/>
  <c r="G66" i="1" s="1"/>
  <c r="I66" i="1" s="1"/>
  <c r="C67" i="1" s="1"/>
  <c r="D119" i="1" l="1"/>
  <c r="B119" i="1"/>
  <c r="A120" i="1"/>
  <c r="H67" i="1"/>
  <c r="E67" i="1"/>
  <c r="A121" i="1" l="1"/>
  <c r="B120" i="1"/>
  <c r="D120" i="1"/>
  <c r="F67" i="1"/>
  <c r="G67" i="1" s="1"/>
  <c r="I67" i="1" s="1"/>
  <c r="C68" i="1" s="1"/>
  <c r="B121" i="1" l="1"/>
  <c r="D121" i="1"/>
  <c r="A122" i="1"/>
  <c r="H68" i="1"/>
  <c r="E68" i="1"/>
  <c r="A123" i="1" l="1"/>
  <c r="D122" i="1"/>
  <c r="B122" i="1"/>
  <c r="F68" i="1"/>
  <c r="G68" i="1" s="1"/>
  <c r="I68" i="1" s="1"/>
  <c r="C69" i="1" s="1"/>
  <c r="A124" i="1" l="1"/>
  <c r="B123" i="1"/>
  <c r="D123" i="1"/>
  <c r="H69" i="1"/>
  <c r="E69" i="1"/>
  <c r="A125" i="1" l="1"/>
  <c r="B124" i="1"/>
  <c r="D124" i="1"/>
  <c r="F69" i="1"/>
  <c r="G69" i="1" s="1"/>
  <c r="I69" i="1" s="1"/>
  <c r="C70" i="1" s="1"/>
  <c r="D125" i="1" l="1"/>
  <c r="B125" i="1"/>
  <c r="A126" i="1"/>
  <c r="H70" i="1"/>
  <c r="E70" i="1"/>
  <c r="A127" i="1" l="1"/>
  <c r="D126" i="1"/>
  <c r="B126" i="1"/>
  <c r="F70" i="1"/>
  <c r="G70" i="1" s="1"/>
  <c r="I70" i="1" s="1"/>
  <c r="C71" i="1" s="1"/>
  <c r="B127" i="1" l="1"/>
  <c r="D127" i="1"/>
  <c r="A128" i="1"/>
  <c r="H71" i="1"/>
  <c r="E71" i="1"/>
  <c r="B128" i="1" l="1"/>
  <c r="A129" i="1"/>
  <c r="D128" i="1"/>
  <c r="F71" i="1"/>
  <c r="G71" i="1" s="1"/>
  <c r="I71" i="1" s="1"/>
  <c r="C72" i="1" s="1"/>
  <c r="A130" i="1" l="1"/>
  <c r="D129" i="1"/>
  <c r="B129" i="1"/>
  <c r="H72" i="1"/>
  <c r="E72" i="1"/>
  <c r="D130" i="1" l="1"/>
  <c r="B130" i="1"/>
  <c r="A131" i="1"/>
  <c r="F72" i="1"/>
  <c r="G72" i="1" s="1"/>
  <c r="I72" i="1" s="1"/>
  <c r="C73" i="1" s="1"/>
  <c r="B131" i="1" l="1"/>
  <c r="A132" i="1"/>
  <c r="D131" i="1"/>
  <c r="H73" i="1"/>
  <c r="E73" i="1"/>
  <c r="A133" i="1" l="1"/>
  <c r="B132" i="1"/>
  <c r="D132" i="1"/>
  <c r="F73" i="1"/>
  <c r="G73" i="1" s="1"/>
  <c r="I73" i="1" s="1"/>
  <c r="C74" i="1" s="1"/>
  <c r="A134" i="1" l="1"/>
  <c r="B133" i="1"/>
  <c r="D133" i="1"/>
  <c r="H74" i="1"/>
  <c r="E74" i="1"/>
  <c r="D134" i="1" l="1"/>
  <c r="B134" i="1"/>
  <c r="A135" i="1"/>
  <c r="F74" i="1"/>
  <c r="G74" i="1" s="1"/>
  <c r="I74" i="1" s="1"/>
  <c r="C75" i="1" s="1"/>
  <c r="D135" i="1" l="1"/>
  <c r="A136" i="1"/>
  <c r="B135" i="1"/>
  <c r="H75" i="1"/>
  <c r="E75" i="1"/>
  <c r="D136" i="1" l="1"/>
  <c r="A137" i="1"/>
  <c r="B136" i="1"/>
  <c r="F75" i="1"/>
  <c r="G75" i="1" s="1"/>
  <c r="I75" i="1" s="1"/>
  <c r="C76" i="1" s="1"/>
  <c r="A138" i="1" l="1"/>
  <c r="B137" i="1"/>
  <c r="D137" i="1"/>
  <c r="H76" i="1"/>
  <c r="E76" i="1"/>
  <c r="D138" i="1" l="1"/>
  <c r="A139" i="1"/>
  <c r="B138" i="1"/>
  <c r="F76" i="1"/>
  <c r="G76" i="1" s="1"/>
  <c r="I76" i="1" s="1"/>
  <c r="C77" i="1" s="1"/>
  <c r="D139" i="1" l="1"/>
  <c r="B139" i="1"/>
  <c r="A140" i="1"/>
  <c r="H77" i="1"/>
  <c r="E77" i="1"/>
  <c r="A141" i="1" l="1"/>
  <c r="D140" i="1"/>
  <c r="B140" i="1"/>
  <c r="F77" i="1"/>
  <c r="G77" i="1" s="1"/>
  <c r="I77" i="1" s="1"/>
  <c r="C78" i="1" s="1"/>
  <c r="D141" i="1" l="1"/>
  <c r="B141" i="1"/>
  <c r="A142" i="1"/>
  <c r="E78" i="1"/>
  <c r="H78" i="1"/>
  <c r="D142" i="1" l="1"/>
  <c r="B142" i="1"/>
  <c r="A143" i="1"/>
  <c r="F78" i="1"/>
  <c r="G78" i="1" s="1"/>
  <c r="I78" i="1" s="1"/>
  <c r="C79" i="1" s="1"/>
  <c r="D143" i="1" l="1"/>
  <c r="B143" i="1"/>
  <c r="A144" i="1"/>
  <c r="H79" i="1"/>
  <c r="E79" i="1"/>
  <c r="D144" i="1" l="1"/>
  <c r="B144" i="1"/>
  <c r="A145" i="1"/>
  <c r="F79" i="1"/>
  <c r="G79" i="1" s="1"/>
  <c r="I79" i="1" s="1"/>
  <c r="C80" i="1" s="1"/>
  <c r="A146" i="1" l="1"/>
  <c r="D145" i="1"/>
  <c r="B145" i="1"/>
  <c r="H80" i="1"/>
  <c r="E80" i="1"/>
  <c r="B146" i="1" l="1"/>
  <c r="D146" i="1"/>
  <c r="A147" i="1"/>
  <c r="F80" i="1"/>
  <c r="G80" i="1" s="1"/>
  <c r="I80" i="1" s="1"/>
  <c r="C81" i="1" s="1"/>
  <c r="A148" i="1" l="1"/>
  <c r="B147" i="1"/>
  <c r="D147" i="1"/>
  <c r="E81" i="1"/>
  <c r="H81" i="1"/>
  <c r="A149" i="1" l="1"/>
  <c r="B148" i="1"/>
  <c r="D148" i="1"/>
  <c r="F81" i="1"/>
  <c r="G81" i="1" s="1"/>
  <c r="I81" i="1" s="1"/>
  <c r="C82" i="1" s="1"/>
  <c r="A150" i="1" l="1"/>
  <c r="D149" i="1"/>
  <c r="B149" i="1"/>
  <c r="H82" i="1"/>
  <c r="E82" i="1"/>
  <c r="D150" i="1" l="1"/>
  <c r="B150" i="1"/>
  <c r="A151" i="1"/>
  <c r="F82" i="1"/>
  <c r="G82" i="1" s="1"/>
  <c r="I82" i="1" s="1"/>
  <c r="C83" i="1" s="1"/>
  <c r="A152" i="1" l="1"/>
  <c r="D151" i="1"/>
  <c r="B151" i="1"/>
  <c r="H83" i="1"/>
  <c r="E83" i="1"/>
  <c r="A153" i="1" l="1"/>
  <c r="D152" i="1"/>
  <c r="B152" i="1"/>
  <c r="F83" i="1"/>
  <c r="G83" i="1" s="1"/>
  <c r="I83" i="1" s="1"/>
  <c r="C84" i="1" s="1"/>
  <c r="A154" i="1" l="1"/>
  <c r="D153" i="1"/>
  <c r="B153" i="1"/>
  <c r="H84" i="1"/>
  <c r="E84" i="1"/>
  <c r="B154" i="1" l="1"/>
  <c r="A155" i="1"/>
  <c r="D154" i="1"/>
  <c r="F84" i="1"/>
  <c r="G84" i="1" s="1"/>
  <c r="I84" i="1" s="1"/>
  <c r="C85" i="1" s="1"/>
  <c r="D155" i="1" l="1"/>
  <c r="B155" i="1"/>
  <c r="A156" i="1"/>
  <c r="E85" i="1"/>
  <c r="H85" i="1"/>
  <c r="A157" i="1" l="1"/>
  <c r="B156" i="1"/>
  <c r="D156" i="1"/>
  <c r="F85" i="1"/>
  <c r="G85" i="1" s="1"/>
  <c r="I85" i="1" s="1"/>
  <c r="C86" i="1" s="1"/>
  <c r="D157" i="1" l="1"/>
  <c r="B157" i="1"/>
  <c r="A158" i="1"/>
  <c r="H86" i="1"/>
  <c r="E86" i="1"/>
  <c r="B158" i="1" l="1"/>
  <c r="A159" i="1"/>
  <c r="D158" i="1"/>
  <c r="F86" i="1"/>
  <c r="G86" i="1" s="1"/>
  <c r="I86" i="1" s="1"/>
  <c r="C87" i="1" s="1"/>
  <c r="B159" i="1" l="1"/>
  <c r="A160" i="1"/>
  <c r="D159" i="1"/>
  <c r="E87" i="1"/>
  <c r="H87" i="1"/>
  <c r="D160" i="1" l="1"/>
  <c r="B160" i="1"/>
  <c r="A161" i="1"/>
  <c r="F87" i="1"/>
  <c r="G87" i="1" s="1"/>
  <c r="I87" i="1" s="1"/>
  <c r="C88" i="1" s="1"/>
  <c r="B161" i="1" l="1"/>
  <c r="A162" i="1"/>
  <c r="D161" i="1"/>
  <c r="H88" i="1"/>
  <c r="E88" i="1"/>
  <c r="D162" i="1" l="1"/>
  <c r="B162" i="1"/>
  <c r="A163" i="1"/>
  <c r="F88" i="1"/>
  <c r="G88" i="1" s="1"/>
  <c r="I88" i="1" s="1"/>
  <c r="C89" i="1" s="1"/>
  <c r="D163" i="1" l="1"/>
  <c r="B163" i="1"/>
  <c r="A164" i="1"/>
  <c r="H89" i="1"/>
  <c r="E89" i="1"/>
  <c r="B164" i="1" l="1"/>
  <c r="A165" i="1"/>
  <c r="D164" i="1"/>
  <c r="F89" i="1"/>
  <c r="G89" i="1" s="1"/>
  <c r="I89" i="1" s="1"/>
  <c r="C90" i="1" s="1"/>
  <c r="B165" i="1" l="1"/>
  <c r="D165" i="1"/>
  <c r="A166" i="1"/>
  <c r="H90" i="1"/>
  <c r="E90" i="1"/>
  <c r="B166" i="1" l="1"/>
  <c r="A167" i="1"/>
  <c r="D166" i="1"/>
  <c r="F90" i="1"/>
  <c r="G90" i="1" s="1"/>
  <c r="I90" i="1" s="1"/>
  <c r="C91" i="1" s="1"/>
  <c r="A168" i="1" l="1"/>
  <c r="D167" i="1"/>
  <c r="B167" i="1"/>
  <c r="H91" i="1"/>
  <c r="E91" i="1"/>
  <c r="D168" i="1" l="1"/>
  <c r="B168" i="1"/>
  <c r="A169" i="1"/>
  <c r="F91" i="1"/>
  <c r="G91" i="1" s="1"/>
  <c r="I91" i="1" s="1"/>
  <c r="C92" i="1" s="1"/>
  <c r="A170" i="1" l="1"/>
  <c r="D169" i="1"/>
  <c r="B169" i="1"/>
  <c r="H92" i="1"/>
  <c r="E92" i="1"/>
  <c r="A171" i="1" l="1"/>
  <c r="D170" i="1"/>
  <c r="B170" i="1"/>
  <c r="F92" i="1"/>
  <c r="G92" i="1" s="1"/>
  <c r="I92" i="1" s="1"/>
  <c r="C93" i="1" s="1"/>
  <c r="A172" i="1" l="1"/>
  <c r="B171" i="1"/>
  <c r="D171" i="1"/>
  <c r="H93" i="1"/>
  <c r="E93" i="1"/>
  <c r="D172" i="1" l="1"/>
  <c r="B172" i="1"/>
  <c r="A173" i="1"/>
  <c r="F93" i="1"/>
  <c r="G93" i="1" s="1"/>
  <c r="I93" i="1" s="1"/>
  <c r="C94" i="1" s="1"/>
  <c r="A174" i="1" l="1"/>
  <c r="D173" i="1"/>
  <c r="B173" i="1"/>
  <c r="H94" i="1"/>
  <c r="E94" i="1"/>
  <c r="A175" i="1" l="1"/>
  <c r="B174" i="1"/>
  <c r="D174" i="1"/>
  <c r="F94" i="1"/>
  <c r="G94" i="1" s="1"/>
  <c r="I94" i="1" s="1"/>
  <c r="C95" i="1" s="1"/>
  <c r="A176" i="1" l="1"/>
  <c r="B175" i="1"/>
  <c r="D175" i="1"/>
  <c r="H95" i="1"/>
  <c r="E95" i="1"/>
  <c r="D176" i="1" l="1"/>
  <c r="B176" i="1"/>
  <c r="A177" i="1"/>
  <c r="F95" i="1"/>
  <c r="G95" i="1" s="1"/>
  <c r="I95" i="1" s="1"/>
  <c r="C96" i="1" s="1"/>
  <c r="D177" i="1" l="1"/>
  <c r="A178" i="1"/>
  <c r="B177" i="1"/>
  <c r="H96" i="1"/>
  <c r="E96" i="1"/>
  <c r="A179" i="1" l="1"/>
  <c r="B178" i="1"/>
  <c r="D178" i="1"/>
  <c r="F96" i="1"/>
  <c r="G96" i="1" s="1"/>
  <c r="I96" i="1" s="1"/>
  <c r="C97" i="1" s="1"/>
  <c r="D179" i="1" l="1"/>
  <c r="A180" i="1"/>
  <c r="B179" i="1"/>
  <c r="H97" i="1"/>
  <c r="E97" i="1"/>
  <c r="D180" i="1" l="1"/>
  <c r="B180" i="1"/>
  <c r="A181" i="1"/>
  <c r="F97" i="1"/>
  <c r="G97" i="1" s="1"/>
  <c r="I97" i="1" s="1"/>
  <c r="C98" i="1" s="1"/>
  <c r="A182" i="1" l="1"/>
  <c r="B181" i="1"/>
  <c r="D181" i="1"/>
  <c r="H98" i="1"/>
  <c r="E98" i="1"/>
  <c r="D182" i="1" l="1"/>
  <c r="A183" i="1"/>
  <c r="B182" i="1"/>
  <c r="F98" i="1"/>
  <c r="G98" i="1" s="1"/>
  <c r="I98" i="1" s="1"/>
  <c r="C99" i="1" s="1"/>
  <c r="B183" i="1" l="1"/>
  <c r="A184" i="1"/>
  <c r="D183" i="1"/>
  <c r="H99" i="1"/>
  <c r="E99" i="1"/>
  <c r="D184" i="1" l="1"/>
  <c r="B184" i="1"/>
  <c r="A185" i="1"/>
  <c r="F99" i="1"/>
  <c r="G99" i="1" s="1"/>
  <c r="I99" i="1" s="1"/>
  <c r="C100" i="1" s="1"/>
  <c r="D185" i="1" l="1"/>
  <c r="A186" i="1"/>
  <c r="B185" i="1"/>
  <c r="E100" i="1"/>
  <c r="H100" i="1"/>
  <c r="A187" i="1" l="1"/>
  <c r="B186" i="1"/>
  <c r="D186" i="1"/>
  <c r="F100" i="1"/>
  <c r="G100" i="1" s="1"/>
  <c r="I100" i="1" s="1"/>
  <c r="C101" i="1" s="1"/>
  <c r="A188" i="1" l="1"/>
  <c r="D187" i="1"/>
  <c r="B187" i="1"/>
  <c r="H101" i="1"/>
  <c r="E101" i="1"/>
  <c r="B188" i="1" l="1"/>
  <c r="D188" i="1"/>
  <c r="A189" i="1"/>
  <c r="F101" i="1"/>
  <c r="G101" i="1" s="1"/>
  <c r="I101" i="1" s="1"/>
  <c r="C102" i="1" s="1"/>
  <c r="D189" i="1" l="1"/>
  <c r="B189" i="1"/>
  <c r="A190" i="1"/>
  <c r="H102" i="1"/>
  <c r="E102" i="1"/>
  <c r="A191" i="1" l="1"/>
  <c r="D190" i="1"/>
  <c r="B190" i="1"/>
  <c r="F102" i="1"/>
  <c r="G102" i="1" s="1"/>
  <c r="I102" i="1" s="1"/>
  <c r="C103" i="1" s="1"/>
  <c r="D191" i="1" l="1"/>
  <c r="B191" i="1"/>
  <c r="A192" i="1"/>
  <c r="H103" i="1"/>
  <c r="E103" i="1"/>
  <c r="A193" i="1" l="1"/>
  <c r="B192" i="1"/>
  <c r="D192" i="1"/>
  <c r="F103" i="1"/>
  <c r="G103" i="1" s="1"/>
  <c r="I103" i="1" s="1"/>
  <c r="C104" i="1" s="1"/>
  <c r="D193" i="1" l="1"/>
  <c r="A194" i="1"/>
  <c r="B193" i="1"/>
  <c r="E104" i="1"/>
  <c r="H104" i="1"/>
  <c r="B194" i="1" l="1"/>
  <c r="A195" i="1"/>
  <c r="D194" i="1"/>
  <c r="F104" i="1"/>
  <c r="G104" i="1" s="1"/>
  <c r="I104" i="1" s="1"/>
  <c r="C105" i="1" s="1"/>
  <c r="A196" i="1" l="1"/>
  <c r="D195" i="1"/>
  <c r="B195" i="1"/>
  <c r="H105" i="1"/>
  <c r="E105" i="1"/>
  <c r="A197" i="1" l="1"/>
  <c r="D196" i="1"/>
  <c r="B196" i="1"/>
  <c r="F105" i="1"/>
  <c r="G105" i="1" s="1"/>
  <c r="I105" i="1" s="1"/>
  <c r="C106" i="1" s="1"/>
  <c r="B197" i="1" l="1"/>
  <c r="D197" i="1"/>
  <c r="A198" i="1"/>
  <c r="H106" i="1"/>
  <c r="E106" i="1"/>
  <c r="D198" i="1" l="1"/>
  <c r="B198" i="1"/>
  <c r="A199" i="1"/>
  <c r="F106" i="1"/>
  <c r="G106" i="1" s="1"/>
  <c r="I106" i="1" s="1"/>
  <c r="C107" i="1" s="1"/>
  <c r="A200" i="1" l="1"/>
  <c r="D199" i="1"/>
  <c r="B199" i="1"/>
  <c r="H107" i="1"/>
  <c r="E107" i="1"/>
  <c r="B200" i="1" l="1"/>
  <c r="A201" i="1"/>
  <c r="D200" i="1"/>
  <c r="F107" i="1"/>
  <c r="G107" i="1" s="1"/>
  <c r="I107" i="1" s="1"/>
  <c r="C108" i="1" s="1"/>
  <c r="D201" i="1" l="1"/>
  <c r="A202" i="1"/>
  <c r="B201" i="1"/>
  <c r="E108" i="1"/>
  <c r="H108" i="1"/>
  <c r="D202" i="1" l="1"/>
  <c r="A203" i="1"/>
  <c r="B202" i="1"/>
  <c r="F108" i="1"/>
  <c r="G108" i="1" s="1"/>
  <c r="I108" i="1" s="1"/>
  <c r="C109" i="1" s="1"/>
  <c r="D203" i="1" l="1"/>
  <c r="A204" i="1"/>
  <c r="B203" i="1"/>
  <c r="H109" i="1"/>
  <c r="E109" i="1"/>
  <c r="B204" i="1" l="1"/>
  <c r="A205" i="1"/>
  <c r="D204" i="1"/>
  <c r="F109" i="1"/>
  <c r="G109" i="1" s="1"/>
  <c r="I109" i="1" s="1"/>
  <c r="C110" i="1" s="1"/>
  <c r="D205" i="1" l="1"/>
  <c r="A206" i="1"/>
  <c r="B205" i="1"/>
  <c r="E110" i="1"/>
  <c r="H110" i="1"/>
  <c r="B206" i="1" l="1"/>
  <c r="A207" i="1"/>
  <c r="D206" i="1"/>
  <c r="F110" i="1"/>
  <c r="G110" i="1" s="1"/>
  <c r="I110" i="1" s="1"/>
  <c r="C111" i="1" s="1"/>
  <c r="D207" i="1" l="1"/>
  <c r="B207" i="1"/>
  <c r="A208" i="1"/>
  <c r="H111" i="1"/>
  <c r="E111" i="1"/>
  <c r="A209" i="1" l="1"/>
  <c r="D208" i="1"/>
  <c r="B208" i="1"/>
  <c r="F111" i="1"/>
  <c r="G111" i="1" s="1"/>
  <c r="I111" i="1" s="1"/>
  <c r="C112" i="1" s="1"/>
  <c r="A210" i="1" l="1"/>
  <c r="B209" i="1"/>
  <c r="D209" i="1"/>
  <c r="H112" i="1"/>
  <c r="E112" i="1"/>
  <c r="A211" i="1" l="1"/>
  <c r="D210" i="1"/>
  <c r="B210" i="1"/>
  <c r="F112" i="1"/>
  <c r="G112" i="1" s="1"/>
  <c r="I112" i="1" s="1"/>
  <c r="C113" i="1" s="1"/>
  <c r="A212" i="1" l="1"/>
  <c r="B211" i="1"/>
  <c r="D211" i="1"/>
  <c r="H113" i="1"/>
  <c r="E113" i="1"/>
  <c r="D212" i="1" l="1"/>
  <c r="B212" i="1"/>
  <c r="A213" i="1"/>
  <c r="F113" i="1"/>
  <c r="G113" i="1" s="1"/>
  <c r="I113" i="1" s="1"/>
  <c r="C114" i="1" s="1"/>
  <c r="D213" i="1" l="1"/>
  <c r="B213" i="1"/>
  <c r="A214" i="1"/>
  <c r="H114" i="1"/>
  <c r="E114" i="1"/>
  <c r="A215" i="1" l="1"/>
  <c r="D214" i="1"/>
  <c r="B214" i="1"/>
  <c r="F114" i="1"/>
  <c r="G114" i="1" s="1"/>
  <c r="I114" i="1" s="1"/>
  <c r="C115" i="1" s="1"/>
  <c r="D215" i="1" l="1"/>
  <c r="A216" i="1"/>
  <c r="B215" i="1"/>
  <c r="H115" i="1"/>
  <c r="E115" i="1"/>
  <c r="B216" i="1" l="1"/>
  <c r="A217" i="1"/>
  <c r="D216" i="1"/>
  <c r="F115" i="1"/>
  <c r="G115" i="1" s="1"/>
  <c r="I115" i="1" s="1"/>
  <c r="C116" i="1" s="1"/>
  <c r="B217" i="1" l="1"/>
  <c r="D217" i="1"/>
  <c r="A218" i="1"/>
  <c r="E116" i="1"/>
  <c r="H116" i="1"/>
  <c r="B218" i="1" l="1"/>
  <c r="A219" i="1"/>
  <c r="D218" i="1"/>
  <c r="F116" i="1"/>
  <c r="G116" i="1" s="1"/>
  <c r="I116" i="1" s="1"/>
  <c r="C117" i="1" s="1"/>
  <c r="D219" i="1" l="1"/>
  <c r="B219" i="1"/>
  <c r="A220" i="1"/>
  <c r="H117" i="1"/>
  <c r="E117" i="1"/>
  <c r="B220" i="1" l="1"/>
  <c r="D220" i="1"/>
  <c r="A221" i="1"/>
  <c r="F117" i="1"/>
  <c r="G117" i="1" s="1"/>
  <c r="I117" i="1" s="1"/>
  <c r="C118" i="1" s="1"/>
  <c r="A222" i="1" l="1"/>
  <c r="B221" i="1"/>
  <c r="D221" i="1"/>
  <c r="E118" i="1"/>
  <c r="H118" i="1"/>
  <c r="B222" i="1" l="1"/>
  <c r="D222" i="1"/>
  <c r="A223" i="1"/>
  <c r="F118" i="1"/>
  <c r="G118" i="1" s="1"/>
  <c r="I118" i="1" s="1"/>
  <c r="C119" i="1" s="1"/>
  <c r="D223" i="1" l="1"/>
  <c r="A224" i="1"/>
  <c r="B223" i="1"/>
  <c r="H119" i="1"/>
  <c r="E119" i="1"/>
  <c r="A225" i="1" l="1"/>
  <c r="D224" i="1"/>
  <c r="B224" i="1"/>
  <c r="F119" i="1"/>
  <c r="G119" i="1" s="1"/>
  <c r="I119" i="1" s="1"/>
  <c r="C120" i="1" s="1"/>
  <c r="A226" i="1" l="1"/>
  <c r="D225" i="1"/>
  <c r="B225" i="1"/>
  <c r="H120" i="1"/>
  <c r="E120" i="1"/>
  <c r="A227" i="1" l="1"/>
  <c r="D226" i="1"/>
  <c r="B226" i="1"/>
  <c r="F120" i="1"/>
  <c r="G120" i="1" s="1"/>
  <c r="I120" i="1" s="1"/>
  <c r="C121" i="1" s="1"/>
  <c r="D227" i="1" l="1"/>
  <c r="A228" i="1"/>
  <c r="B227" i="1"/>
  <c r="E121" i="1"/>
  <c r="H121" i="1"/>
  <c r="A229" i="1" l="1"/>
  <c r="D228" i="1"/>
  <c r="B228" i="1"/>
  <c r="F121" i="1"/>
  <c r="G121" i="1" s="1"/>
  <c r="I121" i="1" s="1"/>
  <c r="C122" i="1" s="1"/>
  <c r="A230" i="1" l="1"/>
  <c r="D229" i="1"/>
  <c r="B229" i="1"/>
  <c r="E122" i="1"/>
  <c r="H122" i="1"/>
  <c r="D230" i="1" l="1"/>
  <c r="B230" i="1"/>
  <c r="A231" i="1"/>
  <c r="F122" i="1"/>
  <c r="G122" i="1" s="1"/>
  <c r="I122" i="1" s="1"/>
  <c r="C123" i="1" s="1"/>
  <c r="D231" i="1" l="1"/>
  <c r="A232" i="1"/>
  <c r="B231" i="1"/>
  <c r="H123" i="1"/>
  <c r="E123" i="1"/>
  <c r="D232" i="1" l="1"/>
  <c r="B232" i="1"/>
  <c r="A233" i="1"/>
  <c r="F123" i="1"/>
  <c r="G123" i="1" s="1"/>
  <c r="I123" i="1" s="1"/>
  <c r="C124" i="1" s="1"/>
  <c r="B233" i="1" l="1"/>
  <c r="D233" i="1"/>
  <c r="A234" i="1"/>
  <c r="H124" i="1"/>
  <c r="E124" i="1"/>
  <c r="A235" i="1" l="1"/>
  <c r="B234" i="1"/>
  <c r="D234" i="1"/>
  <c r="F124" i="1"/>
  <c r="G124" i="1" s="1"/>
  <c r="I124" i="1" s="1"/>
  <c r="C125" i="1" s="1"/>
  <c r="B235" i="1" l="1"/>
  <c r="A236" i="1"/>
  <c r="D235" i="1"/>
  <c r="H125" i="1"/>
  <c r="E125" i="1"/>
  <c r="A237" i="1" l="1"/>
  <c r="D236" i="1"/>
  <c r="B236" i="1"/>
  <c r="F125" i="1"/>
  <c r="G125" i="1" s="1"/>
  <c r="I125" i="1" s="1"/>
  <c r="C126" i="1" s="1"/>
  <c r="A238" i="1" l="1"/>
  <c r="D237" i="1"/>
  <c r="B237" i="1"/>
  <c r="H126" i="1"/>
  <c r="E126" i="1"/>
  <c r="B238" i="1" l="1"/>
  <c r="D238" i="1"/>
  <c r="A239" i="1"/>
  <c r="F126" i="1"/>
  <c r="G126" i="1" s="1"/>
  <c r="I126" i="1" s="1"/>
  <c r="C127" i="1" s="1"/>
  <c r="B239" i="1" l="1"/>
  <c r="D239" i="1"/>
  <c r="A240" i="1"/>
  <c r="H127" i="1"/>
  <c r="E127" i="1"/>
  <c r="B240" i="1" l="1"/>
  <c r="D240" i="1"/>
  <c r="A241" i="1"/>
  <c r="F127" i="1"/>
  <c r="G127" i="1" s="1"/>
  <c r="I127" i="1" s="1"/>
  <c r="C128" i="1" s="1"/>
  <c r="A242" i="1" l="1"/>
  <c r="B241" i="1"/>
  <c r="D241" i="1"/>
  <c r="E128" i="1"/>
  <c r="H128" i="1"/>
  <c r="D242" i="1" l="1"/>
  <c r="A243" i="1"/>
  <c r="B242" i="1"/>
  <c r="F128" i="1"/>
  <c r="G128" i="1" s="1"/>
  <c r="I128" i="1" s="1"/>
  <c r="C129" i="1" s="1"/>
  <c r="D243" i="1" l="1"/>
  <c r="A244" i="1"/>
  <c r="B243" i="1"/>
  <c r="H129" i="1"/>
  <c r="E129" i="1"/>
  <c r="A245" i="1" l="1"/>
  <c r="D244" i="1"/>
  <c r="B244" i="1"/>
  <c r="F129" i="1"/>
  <c r="G129" i="1" s="1"/>
  <c r="I129" i="1" s="1"/>
  <c r="C130" i="1" s="1"/>
  <c r="B245" i="1" l="1"/>
  <c r="A246" i="1"/>
  <c r="D245" i="1"/>
  <c r="H130" i="1"/>
  <c r="E130" i="1"/>
  <c r="D246" i="1" l="1"/>
  <c r="B246" i="1"/>
  <c r="A247" i="1"/>
  <c r="F130" i="1"/>
  <c r="G130" i="1" s="1"/>
  <c r="I130" i="1" s="1"/>
  <c r="C131" i="1" s="1"/>
  <c r="D247" i="1" l="1"/>
  <c r="B247" i="1"/>
  <c r="A248" i="1"/>
  <c r="H131" i="1"/>
  <c r="E131" i="1"/>
  <c r="A249" i="1" l="1"/>
  <c r="B248" i="1"/>
  <c r="D248" i="1"/>
  <c r="F131" i="1"/>
  <c r="G131" i="1" s="1"/>
  <c r="I131" i="1" s="1"/>
  <c r="C132" i="1" s="1"/>
  <c r="D249" i="1" l="1"/>
  <c r="B249" i="1"/>
  <c r="A250" i="1"/>
  <c r="H132" i="1"/>
  <c r="E132" i="1"/>
  <c r="A251" i="1" l="1"/>
  <c r="D250" i="1"/>
  <c r="B250" i="1"/>
  <c r="F132" i="1"/>
  <c r="G132" i="1" s="1"/>
  <c r="I132" i="1" s="1"/>
  <c r="C133" i="1" s="1"/>
  <c r="D251" i="1" l="1"/>
  <c r="B251" i="1"/>
  <c r="A252" i="1"/>
  <c r="H133" i="1"/>
  <c r="E133" i="1"/>
  <c r="D252" i="1" l="1"/>
  <c r="B252" i="1"/>
  <c r="A253" i="1"/>
  <c r="F133" i="1"/>
  <c r="G133" i="1" s="1"/>
  <c r="I133" i="1" s="1"/>
  <c r="C134" i="1" s="1"/>
  <c r="A254" i="1" l="1"/>
  <c r="B253" i="1"/>
  <c r="D253" i="1"/>
  <c r="H134" i="1"/>
  <c r="E134" i="1"/>
  <c r="B254" i="1" l="1"/>
  <c r="D254" i="1"/>
  <c r="A255" i="1"/>
  <c r="F134" i="1"/>
  <c r="G134" i="1" s="1"/>
  <c r="I134" i="1" s="1"/>
  <c r="C135" i="1" s="1"/>
  <c r="D255" i="1" l="1"/>
  <c r="B255" i="1"/>
  <c r="A256" i="1"/>
  <c r="E135" i="1"/>
  <c r="H135" i="1"/>
  <c r="A257" i="1" l="1"/>
  <c r="D256" i="1"/>
  <c r="B256" i="1"/>
  <c r="F135" i="1"/>
  <c r="G135" i="1" s="1"/>
  <c r="I135" i="1" s="1"/>
  <c r="C136" i="1" s="1"/>
  <c r="A258" i="1" l="1"/>
  <c r="D257" i="1"/>
  <c r="B257" i="1"/>
  <c r="H136" i="1"/>
  <c r="E136" i="1"/>
  <c r="B258" i="1" l="1"/>
  <c r="A259" i="1"/>
  <c r="D258" i="1"/>
  <c r="F136" i="1"/>
  <c r="G136" i="1" s="1"/>
  <c r="I136" i="1" s="1"/>
  <c r="C137" i="1" s="1"/>
  <c r="D259" i="1" l="1"/>
  <c r="A260" i="1"/>
  <c r="B259" i="1"/>
  <c r="E137" i="1"/>
  <c r="H137" i="1"/>
  <c r="B260" i="1" l="1"/>
  <c r="D260" i="1"/>
  <c r="A261" i="1"/>
  <c r="F137" i="1"/>
  <c r="G137" i="1" s="1"/>
  <c r="I137" i="1" s="1"/>
  <c r="C138" i="1" s="1"/>
  <c r="A262" i="1" l="1"/>
  <c r="D261" i="1"/>
  <c r="B261" i="1"/>
  <c r="H138" i="1"/>
  <c r="E138" i="1"/>
  <c r="A263" i="1" l="1"/>
  <c r="D262" i="1"/>
  <c r="B262" i="1"/>
  <c r="F138" i="1"/>
  <c r="G138" i="1" s="1"/>
  <c r="I138" i="1" s="1"/>
  <c r="C139" i="1" s="1"/>
  <c r="A264" i="1" l="1"/>
  <c r="D263" i="1"/>
  <c r="B263" i="1"/>
  <c r="H139" i="1"/>
  <c r="E139" i="1"/>
  <c r="B264" i="1" l="1"/>
  <c r="D264" i="1"/>
  <c r="A265" i="1"/>
  <c r="F139" i="1"/>
  <c r="G139" i="1" s="1"/>
  <c r="I139" i="1" s="1"/>
  <c r="C140" i="1" s="1"/>
  <c r="D265" i="1" l="1"/>
  <c r="A266" i="1"/>
  <c r="B265" i="1"/>
  <c r="H140" i="1"/>
  <c r="E140" i="1"/>
  <c r="A267" i="1" l="1"/>
  <c r="B266" i="1"/>
  <c r="D266" i="1"/>
  <c r="F140" i="1"/>
  <c r="G140" i="1" s="1"/>
  <c r="I140" i="1" s="1"/>
  <c r="C141" i="1" s="1"/>
  <c r="A268" i="1" l="1"/>
  <c r="D267" i="1"/>
  <c r="B267" i="1"/>
  <c r="H141" i="1"/>
  <c r="E141" i="1"/>
  <c r="A269" i="1" l="1"/>
  <c r="D268" i="1"/>
  <c r="B268" i="1"/>
  <c r="F141" i="1"/>
  <c r="G141" i="1" s="1"/>
  <c r="I141" i="1" s="1"/>
  <c r="C142" i="1" s="1"/>
  <c r="D269" i="1" l="1"/>
  <c r="B269" i="1"/>
  <c r="A270" i="1"/>
  <c r="E142" i="1"/>
  <c r="H142" i="1"/>
  <c r="B270" i="1" l="1"/>
  <c r="D270" i="1"/>
  <c r="A271" i="1"/>
  <c r="F142" i="1"/>
  <c r="G142" i="1" s="1"/>
  <c r="I142" i="1" s="1"/>
  <c r="C143" i="1" s="1"/>
  <c r="A272" i="1" l="1"/>
  <c r="B271" i="1"/>
  <c r="D271" i="1"/>
  <c r="E143" i="1"/>
  <c r="H143" i="1"/>
  <c r="A273" i="1" l="1"/>
  <c r="B272" i="1"/>
  <c r="D272" i="1"/>
  <c r="F143" i="1"/>
  <c r="G143" i="1" s="1"/>
  <c r="I143" i="1" s="1"/>
  <c r="C144" i="1" s="1"/>
  <c r="A274" i="1" l="1"/>
  <c r="B273" i="1"/>
  <c r="D273" i="1"/>
  <c r="H144" i="1"/>
  <c r="E144" i="1"/>
  <c r="B274" i="1" l="1"/>
  <c r="D274" i="1"/>
  <c r="A275" i="1"/>
  <c r="F144" i="1"/>
  <c r="G144" i="1" s="1"/>
  <c r="I144" i="1" s="1"/>
  <c r="C145" i="1" s="1"/>
  <c r="D275" i="1" l="1"/>
  <c r="A276" i="1"/>
  <c r="B275" i="1"/>
  <c r="H145" i="1"/>
  <c r="E145" i="1"/>
  <c r="B276" i="1" l="1"/>
  <c r="A277" i="1"/>
  <c r="D276" i="1"/>
  <c r="F145" i="1"/>
  <c r="G145" i="1" s="1"/>
  <c r="I145" i="1" s="1"/>
  <c r="C146" i="1" s="1"/>
  <c r="A278" i="1" l="1"/>
  <c r="B277" i="1"/>
  <c r="D277" i="1"/>
  <c r="H146" i="1"/>
  <c r="E146" i="1"/>
  <c r="A279" i="1" l="1"/>
  <c r="D278" i="1"/>
  <c r="B278" i="1"/>
  <c r="F146" i="1"/>
  <c r="G146" i="1" s="1"/>
  <c r="I146" i="1" s="1"/>
  <c r="C147" i="1" s="1"/>
  <c r="D279" i="1" l="1"/>
  <c r="B279" i="1"/>
  <c r="A280" i="1"/>
  <c r="H147" i="1"/>
  <c r="E147" i="1"/>
  <c r="A281" i="1" l="1"/>
  <c r="D280" i="1"/>
  <c r="B280" i="1"/>
  <c r="F147" i="1"/>
  <c r="G147" i="1" s="1"/>
  <c r="I147" i="1" s="1"/>
  <c r="C148" i="1" s="1"/>
  <c r="A282" i="1" l="1"/>
  <c r="B281" i="1"/>
  <c r="D281" i="1"/>
  <c r="E148" i="1"/>
  <c r="H148" i="1"/>
  <c r="D282" i="1" l="1"/>
  <c r="B282" i="1"/>
  <c r="A283" i="1"/>
  <c r="F148" i="1"/>
  <c r="G148" i="1" s="1"/>
  <c r="I148" i="1" s="1"/>
  <c r="C149" i="1" s="1"/>
  <c r="A284" i="1" l="1"/>
  <c r="D283" i="1"/>
  <c r="B283" i="1"/>
  <c r="H149" i="1"/>
  <c r="E149" i="1"/>
  <c r="A285" i="1" l="1"/>
  <c r="D284" i="1"/>
  <c r="B284" i="1"/>
  <c r="F149" i="1"/>
  <c r="G149" i="1" s="1"/>
  <c r="I149" i="1" s="1"/>
  <c r="C150" i="1" s="1"/>
  <c r="B285" i="1" l="1"/>
  <c r="A286" i="1"/>
  <c r="D285" i="1"/>
  <c r="H150" i="1"/>
  <c r="E150" i="1"/>
  <c r="D286" i="1" l="1"/>
  <c r="B286" i="1"/>
  <c r="A287" i="1"/>
  <c r="F150" i="1"/>
  <c r="G150" i="1" s="1"/>
  <c r="I150" i="1" s="1"/>
  <c r="C151" i="1" s="1"/>
  <c r="D287" i="1" l="1"/>
  <c r="B287" i="1"/>
  <c r="A288" i="1"/>
  <c r="H151" i="1"/>
  <c r="E151" i="1"/>
  <c r="A289" i="1" l="1"/>
  <c r="D288" i="1"/>
  <c r="B288" i="1"/>
  <c r="F151" i="1"/>
  <c r="G151" i="1" s="1"/>
  <c r="I151" i="1" s="1"/>
  <c r="C152" i="1" s="1"/>
  <c r="D289" i="1" l="1"/>
  <c r="B289" i="1"/>
  <c r="A290" i="1"/>
  <c r="E152" i="1"/>
  <c r="H152" i="1"/>
  <c r="D290" i="1" l="1"/>
  <c r="B290" i="1"/>
  <c r="A291" i="1"/>
  <c r="F152" i="1"/>
  <c r="G152" i="1" s="1"/>
  <c r="I152" i="1" s="1"/>
  <c r="C153" i="1" s="1"/>
  <c r="A292" i="1" l="1"/>
  <c r="D291" i="1"/>
  <c r="B291" i="1"/>
  <c r="E153" i="1"/>
  <c r="H153" i="1"/>
  <c r="A293" i="1" l="1"/>
  <c r="D292" i="1"/>
  <c r="B292" i="1"/>
  <c r="F153" i="1"/>
  <c r="G153" i="1" s="1"/>
  <c r="I153" i="1" s="1"/>
  <c r="C154" i="1" s="1"/>
  <c r="D293" i="1" l="1"/>
  <c r="B293" i="1"/>
  <c r="A294" i="1"/>
  <c r="H154" i="1"/>
  <c r="E154" i="1"/>
  <c r="B294" i="1" l="1"/>
  <c r="A295" i="1"/>
  <c r="D294" i="1"/>
  <c r="F154" i="1"/>
  <c r="G154" i="1" s="1"/>
  <c r="I154" i="1" s="1"/>
  <c r="C155" i="1" s="1"/>
  <c r="D295" i="1" l="1"/>
  <c r="B295" i="1"/>
  <c r="A296" i="1"/>
  <c r="H155" i="1"/>
  <c r="E155" i="1"/>
  <c r="B296" i="1" l="1"/>
  <c r="A297" i="1"/>
  <c r="D296" i="1"/>
  <c r="F155" i="1"/>
  <c r="G155" i="1" s="1"/>
  <c r="I155" i="1" s="1"/>
  <c r="C156" i="1" s="1"/>
  <c r="D297" i="1" l="1"/>
  <c r="B297" i="1"/>
  <c r="A298" i="1"/>
  <c r="E156" i="1"/>
  <c r="H156" i="1"/>
  <c r="B298" i="1" l="1"/>
  <c r="D298" i="1"/>
  <c r="A299" i="1"/>
  <c r="F156" i="1"/>
  <c r="G156" i="1" s="1"/>
  <c r="I156" i="1" s="1"/>
  <c r="C157" i="1" s="1"/>
  <c r="A300" i="1" l="1"/>
  <c r="B299" i="1"/>
  <c r="D299" i="1"/>
  <c r="H157" i="1"/>
  <c r="E157" i="1"/>
  <c r="D300" i="1" l="1"/>
  <c r="B300" i="1"/>
  <c r="A301" i="1"/>
  <c r="F157" i="1"/>
  <c r="G157" i="1" s="1"/>
  <c r="I157" i="1" s="1"/>
  <c r="C158" i="1" s="1"/>
  <c r="B301" i="1" l="1"/>
  <c r="A302" i="1"/>
  <c r="D301" i="1"/>
  <c r="H158" i="1"/>
  <c r="E158" i="1"/>
  <c r="D302" i="1" l="1"/>
  <c r="B302" i="1"/>
  <c r="A303" i="1"/>
  <c r="F158" i="1"/>
  <c r="G158" i="1" s="1"/>
  <c r="I158" i="1" s="1"/>
  <c r="C159" i="1" s="1"/>
  <c r="D303" i="1" l="1"/>
  <c r="B303" i="1"/>
  <c r="A304" i="1"/>
  <c r="H159" i="1"/>
  <c r="E159" i="1"/>
  <c r="B304" i="1" l="1"/>
  <c r="A305" i="1"/>
  <c r="D304" i="1"/>
  <c r="F159" i="1"/>
  <c r="G159" i="1" s="1"/>
  <c r="I159" i="1" s="1"/>
  <c r="C160" i="1" s="1"/>
  <c r="A306" i="1" l="1"/>
  <c r="D305" i="1"/>
  <c r="B305" i="1"/>
  <c r="E160" i="1"/>
  <c r="H160" i="1"/>
  <c r="B306" i="1" l="1"/>
  <c r="A307" i="1"/>
  <c r="D306" i="1"/>
  <c r="F160" i="1"/>
  <c r="G160" i="1" s="1"/>
  <c r="I160" i="1" s="1"/>
  <c r="C161" i="1" s="1"/>
  <c r="D307" i="1" l="1"/>
  <c r="A308" i="1"/>
  <c r="B307" i="1"/>
  <c r="H161" i="1"/>
  <c r="E161" i="1"/>
  <c r="B308" i="1" l="1"/>
  <c r="A309" i="1"/>
  <c r="D308" i="1"/>
  <c r="F161" i="1"/>
  <c r="G161" i="1" s="1"/>
  <c r="I161" i="1" s="1"/>
  <c r="C162" i="1" s="1"/>
  <c r="A310" i="1" l="1"/>
  <c r="B309" i="1"/>
  <c r="D309" i="1"/>
  <c r="H162" i="1"/>
  <c r="E162" i="1"/>
  <c r="A311" i="1" l="1"/>
  <c r="B310" i="1"/>
  <c r="D310" i="1"/>
  <c r="F162" i="1"/>
  <c r="G162" i="1" s="1"/>
  <c r="I162" i="1" s="1"/>
  <c r="C163" i="1" s="1"/>
  <c r="A312" i="1" l="1"/>
  <c r="B311" i="1"/>
  <c r="D311" i="1"/>
  <c r="H163" i="1"/>
  <c r="E163" i="1"/>
  <c r="D312" i="1" l="1"/>
  <c r="B312" i="1"/>
  <c r="A313" i="1"/>
  <c r="F163" i="1"/>
  <c r="G163" i="1" s="1"/>
  <c r="I163" i="1" s="1"/>
  <c r="C164" i="1" s="1"/>
  <c r="B313" i="1" l="1"/>
  <c r="D313" i="1"/>
  <c r="A314" i="1"/>
  <c r="H164" i="1"/>
  <c r="E164" i="1"/>
  <c r="A315" i="1" l="1"/>
  <c r="B314" i="1"/>
  <c r="D314" i="1"/>
  <c r="F164" i="1"/>
  <c r="G164" i="1" s="1"/>
  <c r="I164" i="1" s="1"/>
  <c r="C165" i="1" s="1"/>
  <c r="D315" i="1" l="1"/>
  <c r="A316" i="1"/>
  <c r="B315" i="1"/>
  <c r="H165" i="1"/>
  <c r="E165" i="1"/>
  <c r="D316" i="1" l="1"/>
  <c r="B316" i="1"/>
  <c r="A317" i="1"/>
  <c r="F165" i="1"/>
  <c r="G165" i="1" s="1"/>
  <c r="I165" i="1" s="1"/>
  <c r="C166" i="1" s="1"/>
  <c r="D317" i="1" l="1"/>
  <c r="A318" i="1"/>
  <c r="B317" i="1"/>
  <c r="H166" i="1"/>
  <c r="E166" i="1"/>
  <c r="A319" i="1" l="1"/>
  <c r="D318" i="1"/>
  <c r="B318" i="1"/>
  <c r="F166" i="1"/>
  <c r="G166" i="1" s="1"/>
  <c r="I166" i="1" s="1"/>
  <c r="C167" i="1" s="1"/>
  <c r="D319" i="1" l="1"/>
  <c r="A320" i="1"/>
  <c r="B319" i="1"/>
  <c r="H167" i="1"/>
  <c r="E167" i="1"/>
  <c r="D320" i="1" l="1"/>
  <c r="B320" i="1"/>
  <c r="A321" i="1"/>
  <c r="F167" i="1"/>
  <c r="G167" i="1" s="1"/>
  <c r="I167" i="1" s="1"/>
  <c r="C168" i="1" s="1"/>
  <c r="A322" i="1" l="1"/>
  <c r="B321" i="1"/>
  <c r="D321" i="1"/>
  <c r="H168" i="1"/>
  <c r="E168" i="1"/>
  <c r="D322" i="1" l="1"/>
  <c r="A323" i="1"/>
  <c r="B322" i="1"/>
  <c r="F168" i="1"/>
  <c r="G168" i="1" s="1"/>
  <c r="I168" i="1" s="1"/>
  <c r="C169" i="1" s="1"/>
  <c r="B323" i="1" l="1"/>
  <c r="D323" i="1"/>
  <c r="A324" i="1"/>
  <c r="E169" i="1"/>
  <c r="H169" i="1"/>
  <c r="B324" i="1" l="1"/>
  <c r="A325" i="1"/>
  <c r="D324" i="1"/>
  <c r="F169" i="1"/>
  <c r="G169" i="1" s="1"/>
  <c r="I169" i="1" s="1"/>
  <c r="C170" i="1" s="1"/>
  <c r="A326" i="1" l="1"/>
  <c r="B325" i="1"/>
  <c r="D325" i="1"/>
  <c r="E170" i="1"/>
  <c r="H170" i="1"/>
  <c r="D326" i="1" l="1"/>
  <c r="B326" i="1"/>
  <c r="A327" i="1"/>
  <c r="F170" i="1"/>
  <c r="G170" i="1" s="1"/>
  <c r="I170" i="1" s="1"/>
  <c r="C171" i="1" s="1"/>
  <c r="A328" i="1" l="1"/>
  <c r="D327" i="1"/>
  <c r="B327" i="1"/>
  <c r="H171" i="1"/>
  <c r="E171" i="1"/>
  <c r="B328" i="1" l="1"/>
  <c r="A329" i="1"/>
  <c r="D328" i="1"/>
  <c r="F171" i="1"/>
  <c r="G171" i="1" s="1"/>
  <c r="I171" i="1" s="1"/>
  <c r="C172" i="1" s="1"/>
  <c r="B329" i="1" l="1"/>
  <c r="D329" i="1"/>
  <c r="A330" i="1"/>
  <c r="H172" i="1"/>
  <c r="E172" i="1"/>
  <c r="D330" i="1" l="1"/>
  <c r="A331" i="1"/>
  <c r="B330" i="1"/>
  <c r="F172" i="1"/>
  <c r="G172" i="1" s="1"/>
  <c r="I172" i="1" s="1"/>
  <c r="C173" i="1" s="1"/>
  <c r="B331" i="1" l="1"/>
  <c r="A332" i="1"/>
  <c r="D331" i="1"/>
  <c r="H173" i="1"/>
  <c r="E173" i="1"/>
  <c r="A333" i="1" l="1"/>
  <c r="B332" i="1"/>
  <c r="D332" i="1"/>
  <c r="F173" i="1"/>
  <c r="G173" i="1" s="1"/>
  <c r="I173" i="1" s="1"/>
  <c r="C174" i="1" s="1"/>
  <c r="A334" i="1" l="1"/>
  <c r="D333" i="1"/>
  <c r="B333" i="1"/>
  <c r="H174" i="1"/>
  <c r="E174" i="1"/>
  <c r="B334" i="1" l="1"/>
  <c r="A335" i="1"/>
  <c r="D334" i="1"/>
  <c r="F174" i="1"/>
  <c r="G174" i="1" s="1"/>
  <c r="I174" i="1" s="1"/>
  <c r="C175" i="1" s="1"/>
  <c r="D335" i="1" l="1"/>
  <c r="A336" i="1"/>
  <c r="B335" i="1"/>
  <c r="E175" i="1"/>
  <c r="H175" i="1"/>
  <c r="B336" i="1" l="1"/>
  <c r="A337" i="1"/>
  <c r="D336" i="1"/>
  <c r="F175" i="1"/>
  <c r="G175" i="1" s="1"/>
  <c r="I175" i="1" s="1"/>
  <c r="C176" i="1" s="1"/>
  <c r="B337" i="1" l="1"/>
  <c r="A338" i="1"/>
  <c r="D337" i="1"/>
  <c r="H176" i="1"/>
  <c r="E176" i="1"/>
  <c r="B338" i="1" l="1"/>
  <c r="A339" i="1"/>
  <c r="D338" i="1"/>
  <c r="F176" i="1"/>
  <c r="G176" i="1" s="1"/>
  <c r="I176" i="1" s="1"/>
  <c r="C177" i="1" s="1"/>
  <c r="D339" i="1" l="1"/>
  <c r="A340" i="1"/>
  <c r="B339" i="1"/>
  <c r="E177" i="1"/>
  <c r="H177" i="1"/>
  <c r="A341" i="1" l="1"/>
  <c r="D340" i="1"/>
  <c r="B340" i="1"/>
  <c r="F177" i="1"/>
  <c r="G177" i="1" s="1"/>
  <c r="I177" i="1" s="1"/>
  <c r="C178" i="1" s="1"/>
  <c r="D341" i="1" l="1"/>
  <c r="A342" i="1"/>
  <c r="B341" i="1"/>
  <c r="H178" i="1"/>
  <c r="E178" i="1"/>
  <c r="B342" i="1" l="1"/>
  <c r="A343" i="1"/>
  <c r="D342" i="1"/>
  <c r="F178" i="1"/>
  <c r="G178" i="1" s="1"/>
  <c r="I178" i="1" s="1"/>
  <c r="C179" i="1" s="1"/>
  <c r="A344" i="1" l="1"/>
  <c r="B343" i="1"/>
  <c r="D343" i="1"/>
  <c r="H179" i="1"/>
  <c r="E179" i="1"/>
  <c r="B344" i="1" l="1"/>
  <c r="A345" i="1"/>
  <c r="D344" i="1"/>
  <c r="F179" i="1"/>
  <c r="G179" i="1" s="1"/>
  <c r="I179" i="1" s="1"/>
  <c r="C180" i="1" s="1"/>
  <c r="D345" i="1" l="1"/>
  <c r="B345" i="1"/>
  <c r="A346" i="1"/>
  <c r="H180" i="1"/>
  <c r="E180" i="1"/>
  <c r="B346" i="1" l="1"/>
  <c r="D346" i="1"/>
  <c r="A347" i="1"/>
  <c r="F180" i="1"/>
  <c r="G180" i="1" s="1"/>
  <c r="I180" i="1" s="1"/>
  <c r="C181" i="1" s="1"/>
  <c r="A348" i="1" l="1"/>
  <c r="B347" i="1"/>
  <c r="D347" i="1"/>
  <c r="H181" i="1"/>
  <c r="E181" i="1"/>
  <c r="B348" i="1" l="1"/>
  <c r="A349" i="1"/>
  <c r="D348" i="1"/>
  <c r="F181" i="1"/>
  <c r="G181" i="1" s="1"/>
  <c r="I181" i="1" s="1"/>
  <c r="C182" i="1" s="1"/>
  <c r="A350" i="1" l="1"/>
  <c r="D349" i="1"/>
  <c r="B349" i="1"/>
  <c r="H182" i="1"/>
  <c r="E182" i="1"/>
  <c r="A351" i="1" l="1"/>
  <c r="D350" i="1"/>
  <c r="B350" i="1"/>
  <c r="F182" i="1"/>
  <c r="G182" i="1" s="1"/>
  <c r="I182" i="1" s="1"/>
  <c r="C183" i="1" s="1"/>
  <c r="B351" i="1" l="1"/>
  <c r="D351" i="1"/>
  <c r="A352" i="1"/>
  <c r="E183" i="1"/>
  <c r="H183" i="1"/>
  <c r="D352" i="1" l="1"/>
  <c r="A353" i="1"/>
  <c r="B352" i="1"/>
  <c r="F183" i="1"/>
  <c r="G183" i="1" s="1"/>
  <c r="I183" i="1" s="1"/>
  <c r="C184" i="1" s="1"/>
  <c r="B353" i="1" l="1"/>
  <c r="A354" i="1"/>
  <c r="D353" i="1"/>
  <c r="H184" i="1"/>
  <c r="E184" i="1"/>
  <c r="A355" i="1" l="1"/>
  <c r="D354" i="1"/>
  <c r="B354" i="1"/>
  <c r="F184" i="1"/>
  <c r="G184" i="1" s="1"/>
  <c r="I184" i="1" s="1"/>
  <c r="C185" i="1" s="1"/>
  <c r="B355" i="1" l="1"/>
  <c r="D355" i="1"/>
  <c r="A356" i="1"/>
  <c r="H185" i="1"/>
  <c r="E185" i="1"/>
  <c r="D356" i="1" l="1"/>
  <c r="B356" i="1"/>
  <c r="A357" i="1"/>
  <c r="F185" i="1"/>
  <c r="G185" i="1" s="1"/>
  <c r="I185" i="1" s="1"/>
  <c r="C186" i="1" s="1"/>
  <c r="A358" i="1" l="1"/>
  <c r="B357" i="1"/>
  <c r="D357" i="1"/>
  <c r="H186" i="1"/>
  <c r="E186" i="1"/>
  <c r="A359" i="1" l="1"/>
  <c r="D358" i="1"/>
  <c r="B358" i="1"/>
  <c r="F186" i="1"/>
  <c r="G186" i="1" s="1"/>
  <c r="I186" i="1" s="1"/>
  <c r="C187" i="1" s="1"/>
  <c r="D359" i="1" l="1"/>
  <c r="B359" i="1"/>
  <c r="A360" i="1"/>
  <c r="H187" i="1"/>
  <c r="E187" i="1"/>
  <c r="A361" i="1" l="1"/>
  <c r="D360" i="1"/>
  <c r="B360" i="1"/>
  <c r="F187" i="1"/>
  <c r="G187" i="1" s="1"/>
  <c r="I187" i="1" s="1"/>
  <c r="C188" i="1" s="1"/>
  <c r="B361" i="1" l="1"/>
  <c r="A362" i="1"/>
  <c r="D361" i="1"/>
  <c r="H188" i="1"/>
  <c r="E188" i="1"/>
  <c r="D362" i="1" l="1"/>
  <c r="B362" i="1"/>
  <c r="A363" i="1"/>
  <c r="F188" i="1"/>
  <c r="G188" i="1" s="1"/>
  <c r="I188" i="1" s="1"/>
  <c r="C189" i="1" s="1"/>
  <c r="A364" i="1" l="1"/>
  <c r="D363" i="1"/>
  <c r="B363" i="1"/>
  <c r="H189" i="1"/>
  <c r="E189" i="1"/>
  <c r="A365" i="1" l="1"/>
  <c r="B364" i="1"/>
  <c r="D364" i="1"/>
  <c r="F189" i="1"/>
  <c r="G189" i="1" s="1"/>
  <c r="I189" i="1" s="1"/>
  <c r="C190" i="1" s="1"/>
  <c r="B365" i="1" l="1"/>
  <c r="D365" i="1"/>
  <c r="A366" i="1"/>
  <c r="H190" i="1"/>
  <c r="E190" i="1"/>
  <c r="A367" i="1" l="1"/>
  <c r="D366" i="1"/>
  <c r="B366" i="1"/>
  <c r="F190" i="1"/>
  <c r="G190" i="1" s="1"/>
  <c r="I190" i="1" s="1"/>
  <c r="C191" i="1" s="1"/>
  <c r="A368" i="1" l="1"/>
  <c r="B367" i="1"/>
  <c r="D367" i="1"/>
  <c r="E191" i="1"/>
  <c r="H191" i="1"/>
  <c r="A369" i="1" l="1"/>
  <c r="B368" i="1"/>
  <c r="D368" i="1"/>
  <c r="F191" i="1"/>
  <c r="G191" i="1" s="1"/>
  <c r="I191" i="1" s="1"/>
  <c r="C192" i="1" s="1"/>
  <c r="B369" i="1" l="1"/>
  <c r="A370" i="1"/>
  <c r="D369" i="1"/>
  <c r="E192" i="1"/>
  <c r="H192" i="1"/>
  <c r="A371" i="1" l="1"/>
  <c r="B370" i="1"/>
  <c r="D370" i="1"/>
  <c r="F192" i="1"/>
  <c r="G192" i="1" s="1"/>
  <c r="I192" i="1" s="1"/>
  <c r="C193" i="1" s="1"/>
  <c r="B371" i="1" l="1"/>
  <c r="D371" i="1"/>
  <c r="A372" i="1"/>
  <c r="E193" i="1"/>
  <c r="H193" i="1"/>
  <c r="D372" i="1" l="1"/>
  <c r="B372" i="1"/>
  <c r="A373" i="1"/>
  <c r="F193" i="1"/>
  <c r="G193" i="1" s="1"/>
  <c r="I193" i="1" s="1"/>
  <c r="C194" i="1" s="1"/>
  <c r="B373" i="1" l="1"/>
  <c r="D373" i="1"/>
  <c r="A374" i="1"/>
  <c r="E194" i="1"/>
  <c r="H194" i="1"/>
  <c r="D374" i="1" l="1"/>
  <c r="B374" i="1"/>
  <c r="A375" i="1"/>
  <c r="F194" i="1"/>
  <c r="G194" i="1" s="1"/>
  <c r="I194" i="1" s="1"/>
  <c r="C195" i="1" s="1"/>
  <c r="A376" i="1" l="1"/>
  <c r="B375" i="1"/>
  <c r="D375" i="1"/>
  <c r="H195" i="1"/>
  <c r="E195" i="1"/>
  <c r="A377" i="1" l="1"/>
  <c r="D376" i="1"/>
  <c r="B376" i="1"/>
  <c r="F195" i="1"/>
  <c r="G195" i="1" s="1"/>
  <c r="I195" i="1" s="1"/>
  <c r="C196" i="1" s="1"/>
  <c r="A378" i="1" l="1"/>
  <c r="D377" i="1"/>
  <c r="B377" i="1"/>
  <c r="H196" i="1"/>
  <c r="E196" i="1"/>
  <c r="B378" i="1" l="1"/>
  <c r="D378" i="1"/>
  <c r="F196" i="1"/>
  <c r="G196" i="1" s="1"/>
  <c r="I196" i="1" s="1"/>
  <c r="C197" i="1" s="1"/>
  <c r="E197" i="1" l="1"/>
  <c r="H197" i="1"/>
  <c r="F197" i="1" l="1"/>
  <c r="G197" i="1" s="1"/>
  <c r="I197" i="1" s="1"/>
  <c r="C198" i="1" s="1"/>
  <c r="H198" i="1" l="1"/>
  <c r="E198" i="1"/>
  <c r="F198" i="1" l="1"/>
  <c r="G198" i="1" s="1"/>
  <c r="I198" i="1" s="1"/>
  <c r="C199" i="1" s="1"/>
  <c r="H199" i="1" l="1"/>
  <c r="E199" i="1"/>
  <c r="F199" i="1" l="1"/>
  <c r="G199" i="1" s="1"/>
  <c r="I199" i="1" s="1"/>
  <c r="C200" i="1" s="1"/>
  <c r="E200" i="1" l="1"/>
  <c r="H200" i="1"/>
  <c r="F200" i="1" l="1"/>
  <c r="G200" i="1" s="1"/>
  <c r="I200" i="1" s="1"/>
  <c r="C201" i="1" s="1"/>
  <c r="E201" i="1" l="1"/>
  <c r="H201" i="1"/>
  <c r="F201" i="1" l="1"/>
  <c r="G201" i="1" s="1"/>
  <c r="I201" i="1" s="1"/>
  <c r="C202" i="1" s="1"/>
  <c r="H202" i="1" l="1"/>
  <c r="E202" i="1"/>
  <c r="F202" i="1" l="1"/>
  <c r="G202" i="1" s="1"/>
  <c r="I202" i="1" s="1"/>
  <c r="C203" i="1" s="1"/>
  <c r="H203" i="1" l="1"/>
  <c r="E203" i="1"/>
  <c r="F203" i="1" l="1"/>
  <c r="G203" i="1" s="1"/>
  <c r="I203" i="1" s="1"/>
  <c r="C204" i="1" s="1"/>
  <c r="H204" i="1" l="1"/>
  <c r="E204" i="1"/>
  <c r="F204" i="1" l="1"/>
  <c r="G204" i="1" s="1"/>
  <c r="I204" i="1" s="1"/>
  <c r="C205" i="1" s="1"/>
  <c r="E205" i="1" l="1"/>
  <c r="H205" i="1"/>
  <c r="F205" i="1" l="1"/>
  <c r="G205" i="1" s="1"/>
  <c r="I205" i="1" s="1"/>
  <c r="C206" i="1" s="1"/>
  <c r="H206" i="1" l="1"/>
  <c r="E206" i="1"/>
  <c r="F206" i="1" l="1"/>
  <c r="G206" i="1" s="1"/>
  <c r="I206" i="1" s="1"/>
  <c r="C207" i="1" s="1"/>
  <c r="H207" i="1" l="1"/>
  <c r="E207" i="1"/>
  <c r="F207" i="1" l="1"/>
  <c r="G207" i="1" s="1"/>
  <c r="I207" i="1" s="1"/>
  <c r="C208" i="1" s="1"/>
  <c r="H208" i="1" l="1"/>
  <c r="E208" i="1"/>
  <c r="F208" i="1" l="1"/>
  <c r="G208" i="1" s="1"/>
  <c r="I208" i="1" s="1"/>
  <c r="C209" i="1" s="1"/>
  <c r="H209" i="1" l="1"/>
  <c r="E209" i="1"/>
  <c r="F209" i="1" l="1"/>
  <c r="G209" i="1" s="1"/>
  <c r="I209" i="1" s="1"/>
  <c r="C210" i="1" s="1"/>
  <c r="H210" i="1" l="1"/>
  <c r="E210" i="1"/>
  <c r="F210" i="1" l="1"/>
  <c r="G210" i="1" s="1"/>
  <c r="I210" i="1" s="1"/>
  <c r="C211" i="1" s="1"/>
  <c r="H211" i="1" l="1"/>
  <c r="E211" i="1"/>
  <c r="F211" i="1" l="1"/>
  <c r="G211" i="1" s="1"/>
  <c r="I211" i="1" s="1"/>
  <c r="C212" i="1" s="1"/>
  <c r="H212" i="1" l="1"/>
  <c r="E212" i="1"/>
  <c r="F212" i="1" l="1"/>
  <c r="G212" i="1" s="1"/>
  <c r="I212" i="1" s="1"/>
  <c r="C213" i="1" s="1"/>
  <c r="H213" i="1" l="1"/>
  <c r="E213" i="1"/>
  <c r="F213" i="1" l="1"/>
  <c r="G213" i="1" s="1"/>
  <c r="I213" i="1" s="1"/>
  <c r="C214" i="1" s="1"/>
  <c r="E214" i="1" l="1"/>
  <c r="H214" i="1"/>
  <c r="F214" i="1" l="1"/>
  <c r="G214" i="1" s="1"/>
  <c r="I214" i="1" s="1"/>
  <c r="C215" i="1" s="1"/>
  <c r="E215" i="1" l="1"/>
  <c r="H215" i="1"/>
  <c r="F215" i="1" l="1"/>
  <c r="G215" i="1" s="1"/>
  <c r="I215" i="1" s="1"/>
  <c r="C216" i="1" s="1"/>
  <c r="E216" i="1" l="1"/>
  <c r="H216" i="1"/>
  <c r="F216" i="1" l="1"/>
  <c r="G216" i="1" s="1"/>
  <c r="I216" i="1" s="1"/>
  <c r="C217" i="1" s="1"/>
  <c r="H217" i="1" l="1"/>
  <c r="E217" i="1"/>
  <c r="F217" i="1" l="1"/>
  <c r="G217" i="1" s="1"/>
  <c r="I217" i="1" s="1"/>
  <c r="C218" i="1" s="1"/>
  <c r="H218" i="1" l="1"/>
  <c r="E218" i="1"/>
  <c r="F218" i="1" l="1"/>
  <c r="G218" i="1" s="1"/>
  <c r="I218" i="1" s="1"/>
  <c r="C219" i="1" s="1"/>
  <c r="H219" i="1" l="1"/>
  <c r="E219" i="1"/>
  <c r="F219" i="1" l="1"/>
  <c r="G219" i="1" s="1"/>
  <c r="I219" i="1" s="1"/>
  <c r="C220" i="1" s="1"/>
  <c r="H220" i="1" l="1"/>
  <c r="E220" i="1"/>
  <c r="F220" i="1" l="1"/>
  <c r="G220" i="1" s="1"/>
  <c r="I220" i="1" s="1"/>
  <c r="C221" i="1" s="1"/>
  <c r="E221" i="1" l="1"/>
  <c r="H221" i="1"/>
  <c r="F221" i="1" l="1"/>
  <c r="G221" i="1" s="1"/>
  <c r="I221" i="1" s="1"/>
  <c r="C222" i="1" s="1"/>
  <c r="H222" i="1" l="1"/>
  <c r="E222" i="1"/>
  <c r="F222" i="1" l="1"/>
  <c r="G222" i="1" s="1"/>
  <c r="I222" i="1" s="1"/>
  <c r="C223" i="1" s="1"/>
  <c r="H223" i="1" l="1"/>
  <c r="E223" i="1"/>
  <c r="F223" i="1" l="1"/>
  <c r="G223" i="1" s="1"/>
  <c r="I223" i="1" s="1"/>
  <c r="C224" i="1" s="1"/>
  <c r="H224" i="1" l="1"/>
  <c r="E224" i="1"/>
  <c r="F224" i="1" l="1"/>
  <c r="G224" i="1" s="1"/>
  <c r="I224" i="1" s="1"/>
  <c r="C225" i="1" s="1"/>
  <c r="E225" i="1" l="1"/>
  <c r="H225" i="1"/>
  <c r="F225" i="1" l="1"/>
  <c r="G225" i="1" s="1"/>
  <c r="I225" i="1" s="1"/>
  <c r="C226" i="1" s="1"/>
  <c r="H226" i="1" l="1"/>
  <c r="E226" i="1"/>
  <c r="F226" i="1" l="1"/>
  <c r="G226" i="1" s="1"/>
  <c r="I226" i="1" s="1"/>
  <c r="C227" i="1" s="1"/>
  <c r="H227" i="1" l="1"/>
  <c r="E227" i="1"/>
  <c r="F227" i="1" l="1"/>
  <c r="G227" i="1" s="1"/>
  <c r="I227" i="1" s="1"/>
  <c r="C228" i="1" s="1"/>
  <c r="H228" i="1" l="1"/>
  <c r="E228" i="1"/>
  <c r="F228" i="1" l="1"/>
  <c r="G228" i="1" s="1"/>
  <c r="I228" i="1" s="1"/>
  <c r="C229" i="1" s="1"/>
  <c r="E229" i="1" l="1"/>
  <c r="H229" i="1"/>
  <c r="F229" i="1" l="1"/>
  <c r="G229" i="1" s="1"/>
  <c r="I229" i="1" s="1"/>
  <c r="C230" i="1" s="1"/>
  <c r="H230" i="1" l="1"/>
  <c r="E230" i="1"/>
  <c r="F230" i="1" l="1"/>
  <c r="G230" i="1" s="1"/>
  <c r="I230" i="1" s="1"/>
  <c r="C231" i="1" s="1"/>
  <c r="H231" i="1" l="1"/>
  <c r="E231" i="1"/>
  <c r="F231" i="1" l="1"/>
  <c r="G231" i="1" s="1"/>
  <c r="I231" i="1" s="1"/>
  <c r="C232" i="1" s="1"/>
  <c r="H232" i="1" l="1"/>
  <c r="E232" i="1"/>
  <c r="F232" i="1" l="1"/>
  <c r="G232" i="1" s="1"/>
  <c r="I232" i="1" s="1"/>
  <c r="C233" i="1" s="1"/>
  <c r="H233" i="1" l="1"/>
  <c r="E233" i="1"/>
  <c r="F233" i="1" l="1"/>
  <c r="G233" i="1" s="1"/>
  <c r="I233" i="1" s="1"/>
  <c r="C234" i="1" s="1"/>
  <c r="H234" i="1" l="1"/>
  <c r="E234" i="1"/>
  <c r="F234" i="1" l="1"/>
  <c r="G234" i="1" s="1"/>
  <c r="I234" i="1" s="1"/>
  <c r="C235" i="1" s="1"/>
  <c r="H235" i="1" l="1"/>
  <c r="E235" i="1"/>
  <c r="F235" i="1" l="1"/>
  <c r="G235" i="1" s="1"/>
  <c r="I235" i="1" s="1"/>
  <c r="C236" i="1" s="1"/>
  <c r="E236" i="1" l="1"/>
  <c r="H236" i="1"/>
  <c r="F236" i="1" l="1"/>
  <c r="G236" i="1" s="1"/>
  <c r="I236" i="1" s="1"/>
  <c r="C237" i="1" s="1"/>
  <c r="E237" i="1" l="1"/>
  <c r="H237" i="1"/>
  <c r="F237" i="1" l="1"/>
  <c r="G237" i="1" s="1"/>
  <c r="I237" i="1" s="1"/>
  <c r="C238" i="1" s="1"/>
  <c r="H238" i="1" l="1"/>
  <c r="E238" i="1"/>
  <c r="F238" i="1" l="1"/>
  <c r="G238" i="1" s="1"/>
  <c r="I238" i="1" s="1"/>
  <c r="C239" i="1" s="1"/>
  <c r="H239" i="1" l="1"/>
  <c r="E239" i="1"/>
  <c r="F239" i="1" l="1"/>
  <c r="G239" i="1" s="1"/>
  <c r="I239" i="1" s="1"/>
  <c r="C240" i="1" s="1"/>
  <c r="H240" i="1" l="1"/>
  <c r="E240" i="1"/>
  <c r="F240" i="1" l="1"/>
  <c r="G240" i="1" s="1"/>
  <c r="I240" i="1" s="1"/>
  <c r="C241" i="1" s="1"/>
  <c r="E241" i="1" l="1"/>
  <c r="H241" i="1"/>
  <c r="F241" i="1" l="1"/>
  <c r="G241" i="1" s="1"/>
  <c r="I241" i="1" s="1"/>
  <c r="C242" i="1" s="1"/>
  <c r="H242" i="1" l="1"/>
  <c r="E242" i="1"/>
  <c r="F242" i="1" l="1"/>
  <c r="G242" i="1" s="1"/>
  <c r="I242" i="1" s="1"/>
  <c r="C243" i="1" s="1"/>
  <c r="H243" i="1" l="1"/>
  <c r="E243" i="1"/>
  <c r="F243" i="1" l="1"/>
  <c r="G243" i="1" s="1"/>
  <c r="I243" i="1" s="1"/>
  <c r="C244" i="1" s="1"/>
  <c r="E244" i="1" l="1"/>
  <c r="H244" i="1"/>
  <c r="F244" i="1" l="1"/>
  <c r="G244" i="1" s="1"/>
  <c r="I244" i="1" s="1"/>
  <c r="C245" i="1" s="1"/>
  <c r="H245" i="1" l="1"/>
  <c r="E245" i="1"/>
  <c r="F245" i="1" l="1"/>
  <c r="G245" i="1" s="1"/>
  <c r="I245" i="1" s="1"/>
  <c r="C246" i="1" s="1"/>
  <c r="H246" i="1" l="1"/>
  <c r="E246" i="1"/>
  <c r="F246" i="1" l="1"/>
  <c r="G246" i="1" s="1"/>
  <c r="I246" i="1" s="1"/>
  <c r="C247" i="1" s="1"/>
  <c r="H247" i="1" l="1"/>
  <c r="E247" i="1"/>
  <c r="F247" i="1" l="1"/>
  <c r="G247" i="1" s="1"/>
  <c r="I247" i="1" s="1"/>
  <c r="C248" i="1" s="1"/>
  <c r="E248" i="1" l="1"/>
  <c r="H248" i="1"/>
  <c r="F248" i="1" l="1"/>
  <c r="G248" i="1" s="1"/>
  <c r="I248" i="1" s="1"/>
  <c r="C249" i="1" s="1"/>
  <c r="E249" i="1" l="1"/>
  <c r="H249" i="1"/>
  <c r="F249" i="1" l="1"/>
  <c r="G249" i="1" s="1"/>
  <c r="I249" i="1" s="1"/>
  <c r="C250" i="1" s="1"/>
  <c r="H250" i="1" l="1"/>
  <c r="E250" i="1"/>
  <c r="F250" i="1" l="1"/>
  <c r="G250" i="1" s="1"/>
  <c r="I250" i="1" s="1"/>
  <c r="C251" i="1" s="1"/>
  <c r="H251" i="1" l="1"/>
  <c r="E251" i="1"/>
  <c r="F251" i="1" l="1"/>
  <c r="G251" i="1" s="1"/>
  <c r="I251" i="1" s="1"/>
  <c r="C252" i="1" s="1"/>
  <c r="H252" i="1" l="1"/>
  <c r="E252" i="1"/>
  <c r="F252" i="1" l="1"/>
  <c r="G252" i="1" s="1"/>
  <c r="I252" i="1" s="1"/>
  <c r="C253" i="1" s="1"/>
  <c r="E253" i="1" l="1"/>
  <c r="H253" i="1"/>
  <c r="F253" i="1" l="1"/>
  <c r="G253" i="1" s="1"/>
  <c r="I253" i="1" s="1"/>
  <c r="C254" i="1" s="1"/>
  <c r="H254" i="1" l="1"/>
  <c r="E254" i="1"/>
  <c r="F254" i="1" l="1"/>
  <c r="G254" i="1" s="1"/>
  <c r="I254" i="1" s="1"/>
  <c r="C255" i="1" s="1"/>
  <c r="H255" i="1" l="1"/>
  <c r="E255" i="1"/>
  <c r="F255" i="1" l="1"/>
  <c r="G255" i="1" s="1"/>
  <c r="I255" i="1" s="1"/>
  <c r="C256" i="1" s="1"/>
  <c r="H256" i="1" l="1"/>
  <c r="E256" i="1"/>
  <c r="F256" i="1" l="1"/>
  <c r="G256" i="1" s="1"/>
  <c r="I256" i="1" s="1"/>
  <c r="C257" i="1" s="1"/>
  <c r="H257" i="1" l="1"/>
  <c r="E257" i="1"/>
  <c r="F257" i="1" l="1"/>
  <c r="G257" i="1" s="1"/>
  <c r="I257" i="1" s="1"/>
  <c r="C258" i="1" s="1"/>
  <c r="E258" i="1" l="1"/>
  <c r="H258" i="1"/>
  <c r="F258" i="1" l="1"/>
  <c r="G258" i="1" s="1"/>
  <c r="I258" i="1"/>
  <c r="C259" i="1" s="1"/>
  <c r="H259" i="1" l="1"/>
  <c r="E259" i="1"/>
  <c r="I259" i="1" l="1"/>
  <c r="C260" i="1" s="1"/>
  <c r="F259" i="1"/>
  <c r="G259" i="1" s="1"/>
  <c r="H260" i="1" l="1"/>
  <c r="E260" i="1"/>
  <c r="F260" i="1" l="1"/>
  <c r="G260" i="1" s="1"/>
  <c r="I260" i="1"/>
  <c r="C261" i="1" s="1"/>
  <c r="H261" i="1" l="1"/>
  <c r="E261" i="1"/>
  <c r="I261" i="1" l="1"/>
  <c r="C262" i="1" s="1"/>
  <c r="F261" i="1"/>
  <c r="G261" i="1" s="1"/>
  <c r="H262" i="1" l="1"/>
  <c r="E262" i="1"/>
  <c r="F262" i="1" l="1"/>
  <c r="G262" i="1" s="1"/>
  <c r="I262" i="1"/>
  <c r="C263" i="1" s="1"/>
  <c r="H263" i="1" l="1"/>
  <c r="E263" i="1"/>
  <c r="F263" i="1" l="1"/>
  <c r="G263" i="1" s="1"/>
  <c r="I263" i="1"/>
  <c r="C264" i="1" s="1"/>
  <c r="H264" i="1" l="1"/>
  <c r="E264" i="1"/>
  <c r="F264" i="1" l="1"/>
  <c r="G264" i="1" s="1"/>
  <c r="I264" i="1"/>
  <c r="C265" i="1" s="1"/>
  <c r="H265" i="1" l="1"/>
  <c r="E265" i="1"/>
  <c r="I265" i="1" l="1"/>
  <c r="C266" i="1" s="1"/>
  <c r="F265" i="1"/>
  <c r="G265" i="1" s="1"/>
  <c r="H266" i="1" l="1"/>
  <c r="E266" i="1"/>
  <c r="I266" i="1" l="1"/>
  <c r="C267" i="1" s="1"/>
  <c r="F266" i="1"/>
  <c r="G266" i="1" s="1"/>
  <c r="H267" i="1" l="1"/>
  <c r="E267" i="1"/>
  <c r="F267" i="1" l="1"/>
  <c r="G267" i="1" s="1"/>
  <c r="I267" i="1"/>
  <c r="C268" i="1" s="1"/>
  <c r="H268" i="1" l="1"/>
  <c r="E268" i="1"/>
  <c r="I268" i="1" l="1"/>
  <c r="C269" i="1" s="1"/>
  <c r="F268" i="1"/>
  <c r="G268" i="1" s="1"/>
  <c r="H269" i="1" l="1"/>
  <c r="E269" i="1"/>
  <c r="F269" i="1" l="1"/>
  <c r="G269" i="1" s="1"/>
  <c r="I269" i="1"/>
  <c r="C270" i="1" s="1"/>
  <c r="H270" i="1" l="1"/>
  <c r="E270" i="1"/>
  <c r="F270" i="1" l="1"/>
  <c r="G270" i="1" s="1"/>
  <c r="I270" i="1"/>
  <c r="C271" i="1" s="1"/>
  <c r="H271" i="1" l="1"/>
  <c r="E271" i="1"/>
  <c r="F271" i="1" l="1"/>
  <c r="G271" i="1" s="1"/>
  <c r="I271" i="1"/>
  <c r="C272" i="1" s="1"/>
  <c r="E272" i="1" l="1"/>
  <c r="H272" i="1"/>
  <c r="F272" i="1" l="1"/>
  <c r="G272" i="1" s="1"/>
  <c r="I272" i="1"/>
  <c r="C273" i="1" s="1"/>
  <c r="E273" i="1" l="1"/>
  <c r="H273" i="1"/>
  <c r="I273" i="1" l="1"/>
  <c r="C274" i="1" s="1"/>
  <c r="F273" i="1"/>
  <c r="G273" i="1" s="1"/>
  <c r="E274" i="1" l="1"/>
  <c r="H274" i="1"/>
  <c r="F274" i="1" l="1"/>
  <c r="G274" i="1" s="1"/>
  <c r="I274" i="1"/>
  <c r="C275" i="1" s="1"/>
  <c r="E275" i="1" l="1"/>
  <c r="H275" i="1"/>
  <c r="F275" i="1" l="1"/>
  <c r="G275" i="1" s="1"/>
  <c r="I275" i="1"/>
  <c r="C276" i="1" s="1"/>
  <c r="H276" i="1" l="1"/>
  <c r="E276" i="1"/>
  <c r="F276" i="1" l="1"/>
  <c r="G276" i="1" s="1"/>
  <c r="I276" i="1"/>
  <c r="C277" i="1" s="1"/>
  <c r="H277" i="1" l="1"/>
  <c r="E277" i="1"/>
  <c r="F277" i="1" l="1"/>
  <c r="G277" i="1" s="1"/>
  <c r="I277" i="1"/>
  <c r="C278" i="1" s="1"/>
  <c r="H278" i="1" l="1"/>
  <c r="E278" i="1"/>
  <c r="I278" i="1" l="1"/>
  <c r="C279" i="1" s="1"/>
  <c r="F278" i="1"/>
  <c r="G278" i="1" s="1"/>
  <c r="H279" i="1" l="1"/>
  <c r="E279" i="1"/>
  <c r="I279" i="1" l="1"/>
  <c r="C280" i="1" s="1"/>
  <c r="F279" i="1"/>
  <c r="G279" i="1" s="1"/>
  <c r="H280" i="1" l="1"/>
  <c r="E280" i="1"/>
  <c r="I280" i="1" l="1"/>
  <c r="C281" i="1" s="1"/>
  <c r="F280" i="1"/>
  <c r="G280" i="1" s="1"/>
  <c r="H281" i="1" l="1"/>
  <c r="E281" i="1"/>
  <c r="I281" i="1" l="1"/>
  <c r="C282" i="1" s="1"/>
  <c r="F281" i="1"/>
  <c r="G281" i="1" s="1"/>
  <c r="H282" i="1" l="1"/>
  <c r="E282" i="1"/>
  <c r="F282" i="1" l="1"/>
  <c r="G282" i="1" s="1"/>
  <c r="I282" i="1"/>
  <c r="C283" i="1" s="1"/>
  <c r="H283" i="1" l="1"/>
  <c r="E283" i="1"/>
  <c r="F283" i="1" l="1"/>
  <c r="G283" i="1" s="1"/>
  <c r="I283" i="1"/>
  <c r="C284" i="1" s="1"/>
  <c r="H284" i="1" l="1"/>
  <c r="E284" i="1"/>
  <c r="F284" i="1" l="1"/>
  <c r="G284" i="1" s="1"/>
  <c r="I284" i="1"/>
  <c r="C285" i="1" s="1"/>
  <c r="H285" i="1" l="1"/>
  <c r="E285" i="1"/>
  <c r="I285" i="1" l="1"/>
  <c r="C286" i="1" s="1"/>
  <c r="F285" i="1"/>
  <c r="G285" i="1" s="1"/>
  <c r="E286" i="1" l="1"/>
  <c r="H286" i="1"/>
  <c r="I286" i="1" l="1"/>
  <c r="C287" i="1" s="1"/>
  <c r="F286" i="1"/>
  <c r="G286" i="1" s="1"/>
  <c r="E287" i="1" l="1"/>
  <c r="H287" i="1"/>
  <c r="F287" i="1" l="1"/>
  <c r="G287" i="1" s="1"/>
  <c r="I287" i="1"/>
  <c r="C288" i="1" s="1"/>
  <c r="H288" i="1" l="1"/>
  <c r="E288" i="1"/>
  <c r="I288" i="1" l="1"/>
  <c r="C289" i="1" s="1"/>
  <c r="F288" i="1"/>
  <c r="G288" i="1" s="1"/>
  <c r="H289" i="1" l="1"/>
  <c r="E289" i="1"/>
  <c r="I289" i="1" l="1"/>
  <c r="C290" i="1" s="1"/>
  <c r="F289" i="1"/>
  <c r="G289" i="1" s="1"/>
  <c r="E290" i="1" l="1"/>
  <c r="H290" i="1"/>
  <c r="F290" i="1" l="1"/>
  <c r="G290" i="1" s="1"/>
  <c r="I290" i="1"/>
  <c r="C291" i="1" s="1"/>
  <c r="H291" i="1" l="1"/>
  <c r="E291" i="1"/>
  <c r="I291" i="1" l="1"/>
  <c r="C292" i="1" s="1"/>
  <c r="F291" i="1"/>
  <c r="G291" i="1" s="1"/>
  <c r="H292" i="1" l="1"/>
  <c r="E292" i="1"/>
  <c r="I292" i="1" l="1"/>
  <c r="C293" i="1" s="1"/>
  <c r="F292" i="1"/>
  <c r="G292" i="1" s="1"/>
  <c r="H293" i="1" l="1"/>
  <c r="E293" i="1"/>
  <c r="F293" i="1" l="1"/>
  <c r="G293" i="1" s="1"/>
  <c r="I293" i="1"/>
  <c r="C294" i="1" s="1"/>
  <c r="H294" i="1" l="1"/>
  <c r="E294" i="1"/>
  <c r="I294" i="1" l="1"/>
  <c r="C295" i="1" s="1"/>
  <c r="F294" i="1"/>
  <c r="G294" i="1" s="1"/>
  <c r="H295" i="1" l="1"/>
  <c r="E295" i="1"/>
  <c r="F295" i="1" l="1"/>
  <c r="G295" i="1" s="1"/>
  <c r="I295" i="1"/>
  <c r="C296" i="1" s="1"/>
  <c r="H296" i="1" l="1"/>
  <c r="E296" i="1"/>
  <c r="I296" i="1" l="1"/>
  <c r="C297" i="1" s="1"/>
  <c r="F296" i="1"/>
  <c r="G296" i="1" s="1"/>
  <c r="H297" i="1" l="1"/>
  <c r="E297" i="1"/>
  <c r="F297" i="1" l="1"/>
  <c r="G297" i="1" s="1"/>
  <c r="I297" i="1"/>
  <c r="C298" i="1" s="1"/>
  <c r="H298" i="1" l="1"/>
  <c r="E298" i="1"/>
  <c r="I298" i="1" l="1"/>
  <c r="C299" i="1" s="1"/>
  <c r="F298" i="1"/>
  <c r="G298" i="1" s="1"/>
  <c r="H299" i="1" l="1"/>
  <c r="E299" i="1"/>
  <c r="I299" i="1" l="1"/>
  <c r="C300" i="1" s="1"/>
  <c r="F299" i="1"/>
  <c r="G299" i="1" s="1"/>
  <c r="E300" i="1" l="1"/>
  <c r="H300" i="1"/>
  <c r="I300" i="1" l="1"/>
  <c r="C301" i="1" s="1"/>
  <c r="F300" i="1"/>
  <c r="G300" i="1" s="1"/>
  <c r="E301" i="1" l="1"/>
  <c r="H301" i="1"/>
  <c r="F301" i="1" l="1"/>
  <c r="G301" i="1" s="1"/>
  <c r="I301" i="1"/>
  <c r="C302" i="1" s="1"/>
  <c r="H302" i="1" l="1"/>
  <c r="E302" i="1"/>
  <c r="F302" i="1" l="1"/>
  <c r="G302" i="1" s="1"/>
  <c r="I302" i="1"/>
  <c r="C303" i="1" s="1"/>
  <c r="H303" i="1" l="1"/>
  <c r="E303" i="1"/>
  <c r="F303" i="1" l="1"/>
  <c r="G303" i="1" s="1"/>
  <c r="I303" i="1"/>
  <c r="C304" i="1" s="1"/>
  <c r="H304" i="1" l="1"/>
  <c r="E304" i="1"/>
  <c r="F304" i="1" l="1"/>
  <c r="G304" i="1" s="1"/>
  <c r="I304" i="1"/>
  <c r="C305" i="1" s="1"/>
  <c r="H305" i="1" l="1"/>
  <c r="E305" i="1"/>
  <c r="F305" i="1" l="1"/>
  <c r="G305" i="1" s="1"/>
  <c r="I305" i="1"/>
  <c r="C306" i="1" s="1"/>
  <c r="H306" i="1" l="1"/>
  <c r="E306" i="1"/>
  <c r="I306" i="1" l="1"/>
  <c r="C307" i="1" s="1"/>
  <c r="F306" i="1"/>
  <c r="G306" i="1" s="1"/>
  <c r="E307" i="1" l="1"/>
  <c r="H307" i="1"/>
  <c r="I307" i="1" l="1"/>
  <c r="C308" i="1" s="1"/>
  <c r="F307" i="1"/>
  <c r="G307" i="1" s="1"/>
  <c r="E308" i="1" l="1"/>
  <c r="H308" i="1"/>
  <c r="F308" i="1" l="1"/>
  <c r="G308" i="1" s="1"/>
  <c r="I308" i="1"/>
  <c r="C309" i="1" s="1"/>
  <c r="H309" i="1" l="1"/>
  <c r="E309" i="1"/>
  <c r="F309" i="1" l="1"/>
  <c r="G309" i="1" s="1"/>
  <c r="I309" i="1"/>
  <c r="C310" i="1" s="1"/>
  <c r="E310" i="1" l="1"/>
  <c r="H310" i="1"/>
  <c r="I310" i="1" l="1"/>
  <c r="C311" i="1" s="1"/>
  <c r="F310" i="1"/>
  <c r="G310" i="1" s="1"/>
  <c r="H311" i="1" l="1"/>
  <c r="E311" i="1"/>
  <c r="I311" i="1" l="1"/>
  <c r="C312" i="1" s="1"/>
  <c r="F311" i="1"/>
  <c r="G311" i="1" s="1"/>
  <c r="E312" i="1" l="1"/>
  <c r="H312" i="1"/>
  <c r="F312" i="1" l="1"/>
  <c r="G312" i="1" s="1"/>
  <c r="I312" i="1"/>
  <c r="C313" i="1" s="1"/>
  <c r="E313" i="1" l="1"/>
  <c r="H313" i="1"/>
  <c r="F313" i="1" l="1"/>
  <c r="G313" i="1" s="1"/>
  <c r="I313" i="1"/>
  <c r="C314" i="1" s="1"/>
  <c r="H314" i="1" l="1"/>
  <c r="E314" i="1"/>
  <c r="F314" i="1" l="1"/>
  <c r="G314" i="1" s="1"/>
  <c r="I314" i="1"/>
  <c r="C315" i="1" s="1"/>
  <c r="H315" i="1" l="1"/>
  <c r="E315" i="1"/>
  <c r="I315" i="1" l="1"/>
  <c r="C316" i="1" s="1"/>
  <c r="F315" i="1"/>
  <c r="G315" i="1" s="1"/>
  <c r="E316" i="1" l="1"/>
  <c r="H316" i="1"/>
  <c r="F316" i="1" l="1"/>
  <c r="G316" i="1" s="1"/>
  <c r="I316" i="1"/>
  <c r="C317" i="1" s="1"/>
  <c r="H317" i="1" l="1"/>
  <c r="E317" i="1"/>
  <c r="I317" i="1" l="1"/>
  <c r="C318" i="1" s="1"/>
  <c r="F317" i="1"/>
  <c r="G317" i="1" s="1"/>
  <c r="H318" i="1" l="1"/>
  <c r="E318" i="1"/>
  <c r="F318" i="1" l="1"/>
  <c r="G318" i="1" s="1"/>
  <c r="I318" i="1"/>
  <c r="C319" i="1" s="1"/>
  <c r="E319" i="1" l="1"/>
  <c r="H319" i="1"/>
  <c r="I319" i="1" l="1"/>
  <c r="C320" i="1" s="1"/>
  <c r="F319" i="1"/>
  <c r="G319" i="1" s="1"/>
  <c r="H320" i="1" l="1"/>
  <c r="E320" i="1"/>
  <c r="F320" i="1" l="1"/>
  <c r="G320" i="1" s="1"/>
  <c r="I320" i="1"/>
  <c r="C321" i="1" s="1"/>
  <c r="H321" i="1" l="1"/>
  <c r="E321" i="1"/>
  <c r="F321" i="1" l="1"/>
  <c r="G321" i="1" s="1"/>
  <c r="I321" i="1"/>
  <c r="C322" i="1" s="1"/>
  <c r="H322" i="1" l="1"/>
  <c r="E322" i="1"/>
  <c r="F322" i="1" l="1"/>
  <c r="G322" i="1" s="1"/>
  <c r="I322" i="1"/>
  <c r="C323" i="1" s="1"/>
  <c r="H323" i="1" l="1"/>
  <c r="E323" i="1"/>
  <c r="I323" i="1" l="1"/>
  <c r="C324" i="1" s="1"/>
  <c r="F323" i="1"/>
  <c r="G323" i="1" s="1"/>
  <c r="H324" i="1" l="1"/>
  <c r="E324" i="1"/>
  <c r="I324" i="1" l="1"/>
  <c r="C325" i="1" s="1"/>
  <c r="F324" i="1"/>
  <c r="G324" i="1" s="1"/>
  <c r="H325" i="1" l="1"/>
  <c r="E325" i="1"/>
  <c r="I325" i="1" l="1"/>
  <c r="C326" i="1" s="1"/>
  <c r="F325" i="1"/>
  <c r="G325" i="1" s="1"/>
  <c r="H326" i="1" l="1"/>
  <c r="E326" i="1"/>
  <c r="F326" i="1" l="1"/>
  <c r="G326" i="1" s="1"/>
  <c r="I326" i="1"/>
  <c r="C327" i="1" s="1"/>
  <c r="H327" i="1" l="1"/>
  <c r="E327" i="1"/>
  <c r="F327" i="1" l="1"/>
  <c r="G327" i="1" s="1"/>
  <c r="I327" i="1"/>
  <c r="C328" i="1" s="1"/>
  <c r="E328" i="1" l="1"/>
  <c r="H328" i="1"/>
  <c r="I328" i="1" l="1"/>
  <c r="C329" i="1" s="1"/>
  <c r="F328" i="1"/>
  <c r="G328" i="1" s="1"/>
  <c r="H329" i="1" l="1"/>
  <c r="E329" i="1"/>
  <c r="I329" i="1" l="1"/>
  <c r="C330" i="1" s="1"/>
  <c r="F329" i="1"/>
  <c r="G329" i="1" s="1"/>
  <c r="H330" i="1" l="1"/>
  <c r="E330" i="1"/>
  <c r="F330" i="1" l="1"/>
  <c r="G330" i="1" s="1"/>
  <c r="I330" i="1"/>
  <c r="C331" i="1" s="1"/>
  <c r="E331" i="1" l="1"/>
  <c r="H331" i="1"/>
  <c r="F331" i="1" l="1"/>
  <c r="G331" i="1" s="1"/>
  <c r="I331" i="1"/>
  <c r="C332" i="1" s="1"/>
  <c r="H332" i="1" l="1"/>
  <c r="E332" i="1"/>
  <c r="F332" i="1" l="1"/>
  <c r="G332" i="1" s="1"/>
  <c r="I332" i="1"/>
  <c r="C333" i="1" s="1"/>
  <c r="H333" i="1" l="1"/>
  <c r="E333" i="1"/>
  <c r="F333" i="1" l="1"/>
  <c r="G333" i="1" s="1"/>
  <c r="I333" i="1"/>
  <c r="C334" i="1" s="1"/>
  <c r="E334" i="1" l="1"/>
  <c r="H334" i="1"/>
  <c r="F334" i="1" l="1"/>
  <c r="G334" i="1" s="1"/>
  <c r="I334" i="1"/>
  <c r="C335" i="1" s="1"/>
  <c r="H335" i="1" l="1"/>
  <c r="E335" i="1"/>
  <c r="F335" i="1" l="1"/>
  <c r="G335" i="1" s="1"/>
  <c r="I335" i="1"/>
  <c r="C336" i="1" s="1"/>
  <c r="E336" i="1" l="1"/>
  <c r="H336" i="1"/>
  <c r="I336" i="1" l="1"/>
  <c r="C337" i="1" s="1"/>
  <c r="F336" i="1"/>
  <c r="G336" i="1" s="1"/>
  <c r="H337" i="1" l="1"/>
  <c r="E337" i="1"/>
  <c r="I337" i="1" l="1"/>
  <c r="C338" i="1" s="1"/>
  <c r="F337" i="1"/>
  <c r="G337" i="1" s="1"/>
  <c r="H338" i="1" l="1"/>
  <c r="E338" i="1"/>
  <c r="I338" i="1" l="1"/>
  <c r="C339" i="1" s="1"/>
  <c r="F338" i="1"/>
  <c r="G338" i="1" s="1"/>
  <c r="H339" i="1" l="1"/>
  <c r="E339" i="1"/>
  <c r="F339" i="1" l="1"/>
  <c r="G339" i="1" s="1"/>
  <c r="I339" i="1"/>
  <c r="C340" i="1" s="1"/>
  <c r="H340" i="1" l="1"/>
  <c r="E340" i="1"/>
  <c r="F340" i="1" l="1"/>
  <c r="G340" i="1" s="1"/>
  <c r="I340" i="1"/>
  <c r="C341" i="1" s="1"/>
  <c r="H341" i="1" l="1"/>
  <c r="E341" i="1"/>
  <c r="I341" i="1" l="1"/>
  <c r="C342" i="1" s="1"/>
  <c r="F341" i="1"/>
  <c r="G341" i="1" s="1"/>
  <c r="E342" i="1" l="1"/>
  <c r="H342" i="1"/>
  <c r="F342" i="1" l="1"/>
  <c r="G342" i="1" s="1"/>
  <c r="I342" i="1"/>
  <c r="C343" i="1" s="1"/>
  <c r="H343" i="1" l="1"/>
  <c r="E343" i="1"/>
  <c r="I343" i="1" l="1"/>
  <c r="C344" i="1" s="1"/>
  <c r="F343" i="1"/>
  <c r="G343" i="1" s="1"/>
  <c r="E344" i="1" l="1"/>
  <c r="H344" i="1"/>
  <c r="F344" i="1" l="1"/>
  <c r="G344" i="1" s="1"/>
  <c r="I344" i="1"/>
  <c r="C345" i="1" s="1"/>
  <c r="H345" i="1" l="1"/>
  <c r="E345" i="1"/>
  <c r="F345" i="1" l="1"/>
  <c r="G345" i="1" s="1"/>
  <c r="I345" i="1"/>
  <c r="C346" i="1" s="1"/>
  <c r="H346" i="1" l="1"/>
  <c r="E346" i="1"/>
  <c r="F346" i="1" l="1"/>
  <c r="G346" i="1" s="1"/>
  <c r="I346" i="1"/>
  <c r="C347" i="1" s="1"/>
  <c r="H347" i="1" l="1"/>
  <c r="E347" i="1"/>
  <c r="F347" i="1" l="1"/>
  <c r="G347" i="1" s="1"/>
  <c r="I347" i="1"/>
  <c r="C348" i="1" s="1"/>
  <c r="H348" i="1" l="1"/>
  <c r="E348" i="1"/>
  <c r="F348" i="1" l="1"/>
  <c r="G348" i="1" s="1"/>
  <c r="I348" i="1"/>
  <c r="C349" i="1" s="1"/>
  <c r="H349" i="1" l="1"/>
  <c r="E349" i="1"/>
  <c r="I349" i="1" l="1"/>
  <c r="C350" i="1" s="1"/>
  <c r="F349" i="1"/>
  <c r="G349" i="1" s="1"/>
  <c r="E350" i="1" l="1"/>
  <c r="H350" i="1"/>
  <c r="F350" i="1" l="1"/>
  <c r="G350" i="1" s="1"/>
  <c r="I350" i="1"/>
  <c r="C351" i="1" s="1"/>
  <c r="H351" i="1" l="1"/>
  <c r="E351" i="1"/>
  <c r="I351" i="1" l="1"/>
  <c r="C352" i="1" s="1"/>
  <c r="F351" i="1"/>
  <c r="G351" i="1" s="1"/>
  <c r="H352" i="1" l="1"/>
  <c r="E352" i="1"/>
  <c r="F352" i="1" l="1"/>
  <c r="G352" i="1" s="1"/>
  <c r="I352" i="1"/>
  <c r="C353" i="1" s="1"/>
  <c r="H353" i="1" l="1"/>
  <c r="E353" i="1"/>
  <c r="F353" i="1" l="1"/>
  <c r="G353" i="1" s="1"/>
  <c r="I353" i="1"/>
  <c r="C354" i="1" s="1"/>
  <c r="H354" i="1" l="1"/>
  <c r="E354" i="1"/>
  <c r="I354" i="1" l="1"/>
  <c r="C355" i="1" s="1"/>
  <c r="F354" i="1"/>
  <c r="G354" i="1" s="1"/>
  <c r="H355" i="1" l="1"/>
  <c r="E355" i="1"/>
  <c r="F355" i="1" l="1"/>
  <c r="G355" i="1" s="1"/>
  <c r="I355" i="1"/>
  <c r="C356" i="1" s="1"/>
  <c r="H356" i="1" l="1"/>
  <c r="E356" i="1"/>
  <c r="I356" i="1" l="1"/>
  <c r="C357" i="1" s="1"/>
  <c r="F356" i="1"/>
  <c r="G356" i="1" s="1"/>
  <c r="H357" i="1" l="1"/>
  <c r="E357" i="1"/>
  <c r="I357" i="1" l="1"/>
  <c r="C358" i="1" s="1"/>
  <c r="F357" i="1"/>
  <c r="G357" i="1" s="1"/>
  <c r="H358" i="1" l="1"/>
  <c r="E358" i="1"/>
  <c r="I358" i="1" l="1"/>
  <c r="C359" i="1" s="1"/>
  <c r="F358" i="1"/>
  <c r="G358" i="1" s="1"/>
  <c r="H359" i="1" l="1"/>
  <c r="E359" i="1"/>
  <c r="I359" i="1" l="1"/>
  <c r="C360" i="1" s="1"/>
  <c r="F359" i="1"/>
  <c r="G359" i="1" s="1"/>
  <c r="H360" i="1" l="1"/>
  <c r="E360" i="1"/>
  <c r="I360" i="1" l="1"/>
  <c r="C361" i="1" s="1"/>
  <c r="F360" i="1"/>
  <c r="G360" i="1" s="1"/>
  <c r="H361" i="1" l="1"/>
  <c r="E361" i="1"/>
  <c r="F361" i="1" l="1"/>
  <c r="G361" i="1" s="1"/>
  <c r="I361" i="1"/>
  <c r="C362" i="1" s="1"/>
  <c r="H362" i="1" l="1"/>
  <c r="E362" i="1"/>
  <c r="F362" i="1" l="1"/>
  <c r="G362" i="1" s="1"/>
  <c r="I362" i="1"/>
  <c r="C363" i="1" s="1"/>
  <c r="H363" i="1" l="1"/>
  <c r="E363" i="1"/>
  <c r="F363" i="1" l="1"/>
  <c r="G363" i="1" s="1"/>
  <c r="I363" i="1"/>
  <c r="C364" i="1" s="1"/>
  <c r="H364" i="1" l="1"/>
  <c r="E364" i="1"/>
  <c r="F364" i="1" l="1"/>
  <c r="G364" i="1" s="1"/>
  <c r="I364" i="1"/>
  <c r="C365" i="1" s="1"/>
  <c r="H365" i="1" l="1"/>
  <c r="E365" i="1"/>
  <c r="F365" i="1" l="1"/>
  <c r="G365" i="1" s="1"/>
  <c r="I365" i="1"/>
  <c r="C366" i="1" s="1"/>
  <c r="H366" i="1" l="1"/>
  <c r="E366" i="1"/>
  <c r="I366" i="1" l="1"/>
  <c r="C367" i="1" s="1"/>
  <c r="F366" i="1"/>
  <c r="G366" i="1" s="1"/>
  <c r="H367" i="1" l="1"/>
  <c r="E367" i="1"/>
  <c r="I367" i="1" l="1"/>
  <c r="C368" i="1" s="1"/>
  <c r="F367" i="1"/>
  <c r="G367" i="1" s="1"/>
  <c r="E368" i="1" l="1"/>
  <c r="H368" i="1"/>
  <c r="I368" i="1" l="1"/>
  <c r="C369" i="1" s="1"/>
  <c r="F368" i="1"/>
  <c r="G368" i="1" s="1"/>
  <c r="H369" i="1" l="1"/>
  <c r="E369" i="1"/>
  <c r="I369" i="1" l="1"/>
  <c r="C370" i="1" s="1"/>
  <c r="F369" i="1"/>
  <c r="G369" i="1" s="1"/>
  <c r="E370" i="1" l="1"/>
  <c r="H370" i="1"/>
  <c r="I370" i="1" l="1"/>
  <c r="C371" i="1" s="1"/>
  <c r="F370" i="1"/>
  <c r="G370" i="1" s="1"/>
  <c r="E371" i="1" l="1"/>
  <c r="H371" i="1"/>
  <c r="F371" i="1" l="1"/>
  <c r="G371" i="1" s="1"/>
  <c r="I371" i="1"/>
  <c r="C372" i="1" s="1"/>
  <c r="H372" i="1" l="1"/>
  <c r="E372" i="1"/>
  <c r="I372" i="1" l="1"/>
  <c r="C373" i="1" s="1"/>
  <c r="F372" i="1"/>
  <c r="G372" i="1" s="1"/>
  <c r="E373" i="1" l="1"/>
  <c r="H373" i="1"/>
  <c r="I373" i="1" l="1"/>
  <c r="C374" i="1" s="1"/>
  <c r="F373" i="1"/>
  <c r="G373" i="1" s="1"/>
  <c r="H374" i="1" l="1"/>
  <c r="E374" i="1"/>
  <c r="I374" i="1" l="1"/>
  <c r="C375" i="1" s="1"/>
  <c r="F374" i="1"/>
  <c r="G374" i="1" s="1"/>
  <c r="H375" i="1" l="1"/>
  <c r="E375" i="1"/>
  <c r="F375" i="1" l="1"/>
  <c r="G375" i="1" s="1"/>
  <c r="I375" i="1"/>
  <c r="C376" i="1" s="1"/>
  <c r="H376" i="1" l="1"/>
  <c r="E376" i="1"/>
  <c r="I376" i="1" l="1"/>
  <c r="C377" i="1" s="1"/>
  <c r="F376" i="1"/>
  <c r="G376" i="1" s="1"/>
  <c r="H377" i="1" l="1"/>
  <c r="E377" i="1"/>
  <c r="F377" i="1" l="1"/>
  <c r="G377" i="1" s="1"/>
  <c r="I377" i="1"/>
  <c r="C378" i="1" s="1"/>
  <c r="H9" i="1" l="1"/>
  <c r="H378" i="1"/>
  <c r="E378" i="1"/>
  <c r="H8" i="1" l="1"/>
  <c r="F378" i="1"/>
  <c r="G378" i="1" s="1"/>
  <c r="I378" i="1"/>
  <c r="H7" i="1" s="1"/>
</calcChain>
</file>

<file path=xl/sharedStrings.xml><?xml version="1.0" encoding="utf-8"?>
<sst xmlns="http://schemas.openxmlformats.org/spreadsheetml/2006/main" count="263" uniqueCount="211">
  <si>
    <t>Taux d'intérêt annuel</t>
  </si>
  <si>
    <t>Nombre de versements par an</t>
  </si>
  <si>
    <t>Montant des versements anticipés</t>
  </si>
  <si>
    <t>Date de début de l'emprunt</t>
  </si>
  <si>
    <t>Montant des intérêts</t>
  </si>
  <si>
    <t>Versements supplémentaires facultatifs</t>
  </si>
  <si>
    <t>Date du versement</t>
  </si>
  <si>
    <t>Solde initial</t>
  </si>
  <si>
    <t>Versement supplémentaire</t>
  </si>
  <si>
    <t>Intérêts</t>
  </si>
  <si>
    <t>Montant du prêt</t>
  </si>
  <si>
    <t>Durée du prêt en années</t>
  </si>
  <si>
    <t>Mensualité</t>
  </si>
  <si>
    <t>Nombre de mensualités prévues</t>
  </si>
  <si>
    <t>Mensualité n°</t>
  </si>
  <si>
    <t>Capital remboursé</t>
  </si>
  <si>
    <t>Reste à rembourser</t>
  </si>
  <si>
    <t>Versement total</t>
  </si>
  <si>
    <t>Indiquez les caractéristiques de votre prêt :</t>
  </si>
  <si>
    <t>Synthèse des éléments fournis :</t>
  </si>
  <si>
    <t>Mode d'emploi :</t>
  </si>
  <si>
    <t>3. La synthèse de vos éléments ainsi que votre tableau d'amortissement sont calculés automatiquement.</t>
  </si>
  <si>
    <t>2. Ajoutez les éventuels versements supplémentaires facultatifs (Si réguliers: indiquez les dans les caractéristiques. Si ponctuels: indiquez les directement dans le tableau à la date du versement)</t>
  </si>
  <si>
    <t>Tableau d'amortissement au format Excel</t>
  </si>
  <si>
    <r>
      <t xml:space="preserve">1. Indiquez tout d'abord les caractéristiques principales de votre prêt </t>
    </r>
    <r>
      <rPr>
        <sz val="10"/>
        <color indexed="10"/>
        <rFont val="Trebuchet MS"/>
        <family val="2"/>
      </rPr>
      <t>(encadré rouge)</t>
    </r>
  </si>
  <si>
    <r>
      <t xml:space="preserve">BUDGET ANNEE </t>
    </r>
    <r>
      <rPr>
        <b/>
        <sz val="18"/>
        <color rgb="FFFF0000"/>
        <rFont val="Times New Roman"/>
        <family val="1"/>
      </rPr>
      <t>N =</t>
    </r>
    <r>
      <rPr>
        <b/>
        <sz val="18"/>
        <rFont val="Times New Roman"/>
        <family val="1"/>
      </rPr>
      <t xml:space="preserve"> ____________________</t>
    </r>
  </si>
  <si>
    <t>N</t>
  </si>
  <si>
    <t>N-2</t>
  </si>
  <si>
    <t>N-1</t>
  </si>
  <si>
    <t xml:space="preserve">PROJET </t>
  </si>
  <si>
    <t xml:space="preserve">COMPTE EXPLOITATION </t>
  </si>
  <si>
    <t>Réalisé</t>
  </si>
  <si>
    <t>Budget</t>
  </si>
  <si>
    <t xml:space="preserve">BUDGET </t>
  </si>
  <si>
    <t>PRODUITS DE FONCTIONNEMENT</t>
  </si>
  <si>
    <t>Familles</t>
  </si>
  <si>
    <t>Participation Etat/Region/Depart/Communes</t>
  </si>
  <si>
    <t>Activités annexes</t>
  </si>
  <si>
    <t>Subventions de fonctionnement</t>
  </si>
  <si>
    <t>Autres produits de gestion</t>
  </si>
  <si>
    <t>Sous Total</t>
  </si>
  <si>
    <t>Reprise   Provisions</t>
  </si>
  <si>
    <t>CHARGES DE FONCTIONNEMENT</t>
  </si>
  <si>
    <t>Consommation</t>
  </si>
  <si>
    <t>Charges externes</t>
  </si>
  <si>
    <t>Services externes</t>
  </si>
  <si>
    <t>Impôts et Taxes</t>
  </si>
  <si>
    <t>Charges de personnel</t>
  </si>
  <si>
    <t>Autres charges de gestion</t>
  </si>
  <si>
    <t>Dotation aux Amortssement</t>
  </si>
  <si>
    <t>Dotation aux Provisions</t>
  </si>
  <si>
    <t>RESULTAT COURANT  D' EXPLOITATION</t>
  </si>
  <si>
    <t xml:space="preserve">CAF Courante </t>
  </si>
  <si>
    <t>PRODUITS FINANCIERS</t>
  </si>
  <si>
    <t>Produits financiers</t>
  </si>
  <si>
    <t>Charges financières</t>
  </si>
  <si>
    <t>RESULTAT FINANCIER</t>
  </si>
  <si>
    <t>RESULTAT COURANT DE FONCTIONNEMENT</t>
  </si>
  <si>
    <t>Produits exceptionnels</t>
  </si>
  <si>
    <t>Charges exceptionnelles</t>
  </si>
  <si>
    <t xml:space="preserve">     RESULTAT EXCEPTIONNEL</t>
  </si>
  <si>
    <t>Produits</t>
  </si>
  <si>
    <t>Charges</t>
  </si>
  <si>
    <t>EXCEDENT ou DEFICIT</t>
  </si>
  <si>
    <t>Budgets Prévisionnels et Influence du Projet (BP-IP)</t>
  </si>
  <si>
    <t>Simulation à effectif constant</t>
  </si>
  <si>
    <t>Réalisé N-1</t>
  </si>
  <si>
    <t>Prévi N</t>
  </si>
  <si>
    <t>Prévi primitif N+1</t>
  </si>
  <si>
    <t>Prévi primitif N+2</t>
  </si>
  <si>
    <t>Prévi primitif N+3</t>
  </si>
  <si>
    <t>Prévi primitif N+4</t>
  </si>
  <si>
    <t>Prévi primitif N+5</t>
  </si>
  <si>
    <t>Prévi primitif N+6</t>
  </si>
  <si>
    <t>Prévi primitif N+7</t>
  </si>
  <si>
    <t>Prévi primitif N+8</t>
  </si>
  <si>
    <t>Prévi primitif N+9</t>
  </si>
  <si>
    <t>Prévi primitif N+10</t>
  </si>
  <si>
    <t>Année scolaire</t>
  </si>
  <si>
    <t>intérets lié au nouvel emprunt</t>
  </si>
  <si>
    <t>majoration dot amort</t>
  </si>
  <si>
    <t>résultat prévisionnel</t>
  </si>
  <si>
    <t>dotations aux amortissements</t>
  </si>
  <si>
    <t>CAF d'exploitation</t>
  </si>
  <si>
    <t>Nouvelles charges liées aux projets</t>
  </si>
  <si>
    <t>ex : nouvelle taxe</t>
  </si>
  <si>
    <t>ex : maintenance</t>
  </si>
  <si>
    <t>capitaux remboursés</t>
  </si>
  <si>
    <t>auto-financement net</t>
  </si>
  <si>
    <t>investissements prévus au cours de l'année</t>
  </si>
  <si>
    <t>variation de trésorie</t>
  </si>
  <si>
    <t>trésorerie acquise au début de l'exercice</t>
  </si>
  <si>
    <t>Variation envisagée des charges</t>
  </si>
  <si>
    <t>Variation envisagée des produits</t>
  </si>
  <si>
    <t>TRESORERIE / CHARGES</t>
  </si>
  <si>
    <t>TRESORERIE DISPONIBLE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</si>
  <si>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</si>
  <si>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</si>
  <si>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</si>
  <si>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</si>
  <si>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</si>
  <si>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</si>
  <si>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</si>
  <si>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</si>
  <si>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</si>
  <si>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N+10</t>
  </si>
  <si>
    <t>DESCRIPTION</t>
  </si>
  <si>
    <t>PLAN PLURI-ANNUEL D'INVESTISSEMENTS</t>
  </si>
  <si>
    <t>TOTAL / ANNEE</t>
  </si>
  <si>
    <t>MONTANT DES INVESTISSEMENTS PREVUS PAR ANNEE</t>
  </si>
  <si>
    <t>unité péda concernée</t>
  </si>
  <si>
    <r>
      <rPr>
        <b/>
        <sz val="10"/>
        <rFont val="Arial"/>
        <family val="2"/>
      </rPr>
      <t>CHAMP:</t>
    </r>
    <r>
      <rPr>
        <sz val="10"/>
        <rFont val="Arial"/>
        <family val="2"/>
      </rPr>
      <t xml:space="preserve"> immobilier/mobilier/pédagogie/ADAP/PPMS/mise aux normes</t>
    </r>
  </si>
  <si>
    <t>DOSSIER CEAS mariste</t>
  </si>
  <si>
    <t>prévision d'effectif</t>
  </si>
  <si>
    <t>maternelle</t>
  </si>
  <si>
    <t>élémentaire</t>
  </si>
  <si>
    <t>collège</t>
  </si>
  <si>
    <t>lycée</t>
  </si>
  <si>
    <t>supérieur</t>
  </si>
  <si>
    <t>contribution familiale /an</t>
  </si>
  <si>
    <t>demi-pension /an</t>
  </si>
  <si>
    <t>SUBVENTION FALLOUX/ASTIER</t>
  </si>
  <si>
    <t>SUBVENTION LOI FALLOUX / ASTIER</t>
  </si>
  <si>
    <t>IMMOBILIER</t>
  </si>
  <si>
    <t>MOBILIER</t>
  </si>
  <si>
    <t>ADAP</t>
  </si>
  <si>
    <t>PPMS</t>
  </si>
  <si>
    <t>SECURITE</t>
  </si>
  <si>
    <t>MISE AUX NORMES</t>
  </si>
  <si>
    <t>CHAMPS D INVESTISSEMENT</t>
  </si>
  <si>
    <t>lycée pro</t>
  </si>
  <si>
    <t>post bac</t>
  </si>
  <si>
    <t>restauration</t>
  </si>
  <si>
    <t>CONSIGNES AVANT DE DEMARRER</t>
  </si>
  <si>
    <t xml:space="preserve">Ce document a été construit comme un outil de gestion. Son objectif est de vous permettre de construire rapidement des prévisionnels primitifs à 10 ans afin de dégager simplement des tendances de résultats, de trésorerie et d'analyser l'impact de votre plan pluri-annuel d'investissement et celui d'un emprunt à N+1.                                </t>
  </si>
  <si>
    <t>Dans les différentes feuilles de calculs, vous avez un travail de saisie à effectuer car les formules de calcul sont toutes automatisées.</t>
  </si>
  <si>
    <t>DOCS NECESSAIRES AFIN DE RENSEIGNER LE FICHIER</t>
  </si>
  <si>
    <t>Résultats comptables des années N-2 et N-1</t>
  </si>
  <si>
    <t>Budgets prévisionnels des années N-1 et N</t>
  </si>
  <si>
    <t>DESCRIPTION DU PROJET</t>
  </si>
  <si>
    <t>construction</t>
  </si>
  <si>
    <t>acquisition</t>
  </si>
  <si>
    <t>rénovation</t>
  </si>
  <si>
    <t>mise en conformité</t>
  </si>
  <si>
    <t>investissement pédagogique</t>
  </si>
  <si>
    <t>PRESIDENT OGEC</t>
  </si>
  <si>
    <t>OGEC de l'établissement</t>
  </si>
  <si>
    <t>Code postal - Ville</t>
  </si>
  <si>
    <t>Adresse</t>
  </si>
  <si>
    <t>numéro de téléphone</t>
  </si>
  <si>
    <t>mail</t>
  </si>
  <si>
    <t>CHEF D'ETABLISSEMENT</t>
  </si>
  <si>
    <t>Adresse établissement</t>
  </si>
  <si>
    <t>A la suite du dépôt du dossier, seront conviés à un entretien pour effectuer la présentation du projet :                                                                                                                             le Président d’OGEC, le Chef d’établissement, le Trésorier de l’OGEC ainsi que toutes les personnes que vous jugerez utile en sa qualité d’expert.</t>
  </si>
  <si>
    <t>IDENTIFICATION DU DEMANDEUR</t>
  </si>
  <si>
    <t>SITUATION DES PROPRIETES</t>
  </si>
  <si>
    <t>Les locaux appartiennent</t>
  </si>
  <si>
    <t>DESCRITION RAPIDE</t>
  </si>
  <si>
    <t>Prorpriétaire</t>
  </si>
  <si>
    <t>Locataire</t>
  </si>
  <si>
    <t>nom du propriétaire, si différent de l'OGEC</t>
  </si>
  <si>
    <t>statut d'occupation juridique</t>
  </si>
  <si>
    <t>oui</t>
  </si>
  <si>
    <t>non</t>
  </si>
  <si>
    <t>partie A                                        et mise aux normes</t>
  </si>
  <si>
    <t>dégradé</t>
  </si>
  <si>
    <t>à rafraichir</t>
  </si>
  <si>
    <t>correct</t>
  </si>
  <si>
    <t>bon état</t>
  </si>
  <si>
    <t>neuf</t>
  </si>
  <si>
    <t>partie B                                        et mise aux normes</t>
  </si>
  <si>
    <t>partie C                                        et mise aux normes</t>
  </si>
  <si>
    <t>partie D                                        et mise aux normes</t>
  </si>
  <si>
    <t>état général du bâtiment A</t>
  </si>
  <si>
    <t>état général du bâtiment B</t>
  </si>
  <si>
    <t>état général du bâtiment C</t>
  </si>
  <si>
    <t>état général du bâtiment D</t>
  </si>
  <si>
    <t>CONDITIONS DANS LESQUELS IL EST OBLIGATOIRE DE SOLLICITER UN L'AVIS DU CEAS mariste</t>
  </si>
  <si>
    <t>50% du montant du projet financer par l'emprunt</t>
  </si>
  <si>
    <t>projet suérieur à 200 000€</t>
  </si>
  <si>
    <t>nécessitant l'utilisation                                    de 30% de la trésorerie</t>
  </si>
  <si>
    <t>DESCRIPTION  DU PROJET</t>
  </si>
  <si>
    <t>NATURE de l'INVESTISSEMENT</t>
  </si>
  <si>
    <t>COUT ESTIME DU PROJET</t>
  </si>
  <si>
    <t>TRAVAUX</t>
  </si>
  <si>
    <t>INTERVENANT</t>
  </si>
  <si>
    <t>MONTANT DU DEVIS</t>
  </si>
  <si>
    <t>SOURCES DES APPORTS</t>
  </si>
  <si>
    <t>MONTANTS</t>
  </si>
  <si>
    <t>Fond propre / Trésorerie</t>
  </si>
  <si>
    <t>Subvention 1 : _________________</t>
  </si>
  <si>
    <t>Subvention 2 : _________________</t>
  </si>
  <si>
    <t>Subvention 3 : _________________</t>
  </si>
  <si>
    <t>Solidarité Immobilière Diocésaine</t>
  </si>
  <si>
    <t>Autre : _____________________</t>
  </si>
  <si>
    <t>TOTAL de l'investissement</t>
  </si>
  <si>
    <t>Financement Total</t>
  </si>
  <si>
    <t>Financement par l'emprunt</t>
  </si>
  <si>
    <t>Durée en année</t>
  </si>
  <si>
    <t>Taux d'emprunt</t>
  </si>
  <si>
    <t>Montant emprunté</t>
  </si>
  <si>
    <t>RESTE A FINANCER</t>
  </si>
  <si>
    <t>FINANCEMENT PREVU</t>
  </si>
  <si>
    <t>PREVISION D'EFFECTIF - CONRIBUTION DES FAMILLES</t>
  </si>
  <si>
    <t>ENDETTEMENT</t>
  </si>
  <si>
    <t>DATE DE SOUSCRIPTION</t>
  </si>
  <si>
    <t>MONTANT EMPRUNTE</t>
  </si>
  <si>
    <t>BANQUE SUPPORT</t>
  </si>
  <si>
    <t>TAUX</t>
  </si>
  <si>
    <t>DUREE DE L'EMPRUNT          ( en année )</t>
  </si>
  <si>
    <t>TOTAL de l'Endettement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</si>
</sst>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&quot;€&quot;;\-#,##0.00&quot;€&quot;"/>
    <numFmt numFmtId="165" formatCode="_(&quot;$&quot;* #,##0.00_);_(&quot;$&quot;* \(#,##0.00\);_(&quot;$&quot;* &quot;-&quot;??_);_(@_)"/>
    <numFmt numFmtId="166" formatCode="0_)"/>
    <numFmt numFmtId="167" formatCode="0.00?%_)"/>
    <numFmt numFmtId="168" formatCode="dd/mm/yy;@"/>
    <numFmt numFmtId="169" formatCode="#,##0.00\ \€;\-\ #,##0.00\ \€"/>
    <numFmt numFmtId="170" formatCode="_-* #,##0.00\ [$€]_-;\-* #,##0.00\ [$€]_-;_-* &quot;-&quot;??\ [$€]_-;_-@_-"/>
    <numFmt numFmtId="171" formatCode="#,##0.0_ ;[Red]\-#,##0.0\ "/>
    <numFmt numFmtId="172" formatCode="0_ ;[Red]\-0\ "/>
    <numFmt numFmtId="173" formatCode="0.0%"/>
    <numFmt numFmtId="174" formatCode="#,##0.0,&quot; &quot;"/>
    <numFmt numFmtId="175" formatCode="#,##0_ ;[Red]\-#,##0\ "/>
    <numFmt numFmtId="176" formatCode="_-* #,##0.00\ [$€-40C]_-;\-* #,##0.00\ [$€-40C]_-;_-* &quot;-&quot;??\ [$€-40C]_-;_-@_-"/>
  </numFmts>
  <fonts count="67" x14ac:knownFonts="1"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0"/>
      <color indexed="23"/>
      <name val="Arial"/>
      <family val="2"/>
    </font>
    <font>
      <b/>
      <u/>
      <sz val="18"/>
      <color indexed="9"/>
      <name val="Trebuchet MS"/>
    </font>
    <font>
      <u/>
      <sz val="10"/>
      <color indexed="12"/>
      <name val="Arial"/>
    </font>
    <font>
      <u/>
      <sz val="18"/>
      <color indexed="9"/>
      <name val="Trebuchet MS"/>
    </font>
    <font>
      <b/>
      <sz val="10"/>
      <color indexed="9"/>
      <name val="Arial"/>
    </font>
    <font>
      <sz val="10"/>
      <name val="Trebuchet MS"/>
    </font>
    <font>
      <b/>
      <sz val="10"/>
      <name val="Trebuchet MS"/>
    </font>
    <font>
      <vertAlign val="subscript"/>
      <sz val="14"/>
      <name val="Arial"/>
    </font>
    <font>
      <sz val="10"/>
      <name val="Trebuchet MS"/>
      <family val="2"/>
    </font>
    <font>
      <sz val="10"/>
      <color indexed="10"/>
      <name val="Trebuchet MS"/>
      <family val="2"/>
    </font>
    <font>
      <u/>
      <sz val="20"/>
      <color theme="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8"/>
      <color rgb="FFFF000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20"/>
      <color rgb="FFFF0000"/>
      <name val="Times New Roman"/>
      <family val="1"/>
    </font>
    <font>
      <sz val="16"/>
      <color rgb="FFFF000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color theme="8"/>
      <name val="Calibri"/>
      <family val="2"/>
      <scheme val="minor"/>
    </font>
    <font>
      <b/>
      <i/>
      <sz val="1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0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i/>
      <sz val="12"/>
      <name val="Arial"/>
      <family val="2"/>
    </font>
    <font>
      <b/>
      <i/>
      <sz val="14"/>
      <color theme="9" tint="-0.499984740745262"/>
      <name val="Calibri"/>
      <family val="2"/>
      <scheme val="minor"/>
    </font>
    <font>
      <b/>
      <sz val="10"/>
      <color theme="0"/>
      <name val="Arial"/>
      <family val="2"/>
    </font>
    <font>
      <b/>
      <sz val="20"/>
      <color theme="4" tint="-0.499984740745262"/>
      <name val="Calibri"/>
      <family val="2"/>
      <scheme val="minor"/>
    </font>
    <font>
      <sz val="8"/>
      <name val="Arial"/>
      <family val="2"/>
    </font>
    <font>
      <b/>
      <sz val="16"/>
      <color theme="4" tint="-0.499984740745262"/>
      <name val="Arial"/>
      <family val="2"/>
    </font>
    <font>
      <sz val="9"/>
      <name val="Arial"/>
      <family val="2"/>
    </font>
    <font>
      <b/>
      <sz val="18"/>
      <color theme="4" tint="-0.499984740745262"/>
      <name val="Arial"/>
      <family val="2"/>
    </font>
    <font>
      <i/>
      <sz val="10"/>
      <name val="Arial"/>
      <family val="2"/>
    </font>
    <font>
      <b/>
      <sz val="14"/>
      <color rgb="FF0070C0"/>
      <name val="Arial"/>
      <family val="2"/>
    </font>
    <font>
      <i/>
      <sz val="10"/>
      <color rgb="FF0070C0"/>
      <name val="Arial"/>
      <family val="2"/>
    </font>
    <font>
      <i/>
      <sz val="12"/>
      <color rgb="FF002060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002060"/>
      <name val="Arial"/>
      <family val="2"/>
    </font>
    <font>
      <b/>
      <i/>
      <sz val="18"/>
      <color rgb="FF002060"/>
      <name val="Arial"/>
      <family val="2"/>
    </font>
    <font>
      <b/>
      <i/>
      <sz val="20"/>
      <color rgb="FF00206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6"/>
      <color theme="0"/>
      <name val="Arial"/>
      <family val="2"/>
    </font>
    <font>
      <b/>
      <i/>
      <sz val="14"/>
      <color theme="0"/>
      <name val="Arial"/>
      <family val="2"/>
    </font>
    <font>
      <b/>
      <i/>
      <sz val="14"/>
      <color rgb="FF002060"/>
      <name val="Arial"/>
      <family val="2"/>
    </font>
    <font>
      <sz val="14"/>
      <color rgb="FF00206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84">
    <border>
      <left/>
      <right/>
      <top/>
      <bottom/>
      <diagonal/>
    </border>
    <border>
      <left/>
      <right/>
      <top style="thick">
        <color indexed="54"/>
      </top>
      <bottom style="hair">
        <color indexed="16"/>
      </bottom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6" fillId="0" borderId="0"/>
    <xf numFmtId="0" fontId="16" fillId="0" borderId="0"/>
  </cellStyleXfs>
  <cellXfs count="406">
    <xf numFmtId="0" fontId="0" fillId="0" borderId="0" xfId="0"/>
    <xf numFmtId="0" fontId="2" fillId="2" borderId="1" xfId="0" applyFont="1" applyFill="1" applyBorder="1" applyAlignment="1" applyProtection="1">
      <alignment horizontal="left" wrapText="1" indent="2"/>
    </xf>
    <xf numFmtId="0" fontId="2" fillId="2" borderId="1" xfId="0" applyFont="1" applyFill="1" applyBorder="1" applyAlignment="1" applyProtection="1">
      <alignment horizontal="left" wrapText="1" indent="3"/>
    </xf>
    <xf numFmtId="169" fontId="9" fillId="3" borderId="3" xfId="2" applyNumberFormat="1" applyFont="1" applyFill="1" applyBorder="1" applyAlignment="1" applyProtection="1">
      <alignment horizontal="right"/>
      <protection locked="0"/>
    </xf>
    <xf numFmtId="167" fontId="9" fillId="3" borderId="4" xfId="0" applyNumberFormat="1" applyFont="1" applyFill="1" applyBorder="1" applyAlignment="1" applyProtection="1">
      <alignment horizontal="right"/>
      <protection locked="0"/>
    </xf>
    <xf numFmtId="166" fontId="9" fillId="3" borderId="4" xfId="0" applyNumberFormat="1" applyFont="1" applyFill="1" applyBorder="1" applyAlignment="1" applyProtection="1">
      <alignment horizontal="right"/>
      <protection locked="0"/>
    </xf>
    <xf numFmtId="168" fontId="9" fillId="3" borderId="4" xfId="0" applyNumberFormat="1" applyFont="1" applyFill="1" applyBorder="1" applyAlignment="1" applyProtection="1">
      <alignment horizontal="right"/>
      <protection locked="0"/>
    </xf>
    <xf numFmtId="0" fontId="7" fillId="5" borderId="0" xfId="1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left" wrapText="1"/>
    </xf>
    <xf numFmtId="0" fontId="8" fillId="5" borderId="10" xfId="0" applyFont="1" applyFill="1" applyBorder="1" applyAlignment="1" applyProtection="1">
      <alignment horizontal="left" wrapText="1" indent="2"/>
    </xf>
    <xf numFmtId="0" fontId="8" fillId="5" borderId="10" xfId="0" applyFont="1" applyFill="1" applyBorder="1" applyAlignment="1" applyProtection="1">
      <alignment horizontal="left" wrapText="1" indent="3"/>
    </xf>
    <xf numFmtId="0" fontId="14" fillId="5" borderId="0" xfId="1" applyFont="1" applyFill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1" fillId="5" borderId="0" xfId="0" applyFont="1" applyFill="1" applyBorder="1" applyProtection="1"/>
    <xf numFmtId="0" fontId="0" fillId="2" borderId="0" xfId="0" applyFill="1" applyBorder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right"/>
    </xf>
    <xf numFmtId="169" fontId="9" fillId="3" borderId="3" xfId="2" applyNumberFormat="1" applyFont="1" applyFill="1" applyBorder="1" applyAlignment="1" applyProtection="1">
      <alignment horizontal="right"/>
    </xf>
    <xf numFmtId="166" fontId="9" fillId="3" borderId="4" xfId="0" applyNumberFormat="1" applyFont="1" applyFill="1" applyBorder="1" applyAlignment="1" applyProtection="1">
      <alignment horizontal="right"/>
    </xf>
    <xf numFmtId="0" fontId="9" fillId="2" borderId="0" xfId="0" applyNumberFormat="1" applyFont="1" applyFill="1" applyBorder="1" applyAlignment="1" applyProtection="1">
      <alignment horizontal="left"/>
    </xf>
    <xf numFmtId="0" fontId="9" fillId="2" borderId="5" xfId="0" applyFont="1" applyFill="1" applyBorder="1" applyAlignment="1" applyProtection="1">
      <alignment horizontal="left"/>
    </xf>
    <xf numFmtId="0" fontId="9" fillId="2" borderId="6" xfId="0" applyFont="1" applyFill="1" applyBorder="1" applyAlignment="1" applyProtection="1">
      <alignment horizontal="right"/>
    </xf>
    <xf numFmtId="0" fontId="1" fillId="2" borderId="0" xfId="0" applyFont="1" applyFill="1" applyBorder="1" applyProtection="1"/>
    <xf numFmtId="0" fontId="10" fillId="2" borderId="0" xfId="0" applyFont="1" applyFill="1" applyBorder="1" applyProtection="1"/>
    <xf numFmtId="0" fontId="12" fillId="2" borderId="0" xfId="0" applyFont="1" applyFill="1" applyBorder="1" applyAlignment="1" applyProtection="1"/>
    <xf numFmtId="0" fontId="9" fillId="4" borderId="0" xfId="0" applyFont="1" applyFill="1" applyBorder="1" applyProtection="1"/>
    <xf numFmtId="0" fontId="1" fillId="4" borderId="0" xfId="0" applyFont="1" applyFill="1" applyBorder="1" applyProtection="1"/>
    <xf numFmtId="0" fontId="11" fillId="2" borderId="0" xfId="0" applyFont="1" applyFill="1" applyBorder="1" applyProtection="1"/>
    <xf numFmtId="0" fontId="0" fillId="5" borderId="1" xfId="0" applyFill="1" applyBorder="1" applyProtection="1"/>
    <xf numFmtId="0" fontId="3" fillId="0" borderId="0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0" fillId="2" borderId="1" xfId="0" applyFill="1" applyBorder="1" applyProtection="1"/>
    <xf numFmtId="0" fontId="4" fillId="2" borderId="0" xfId="0" applyFont="1" applyFill="1" applyBorder="1" applyAlignment="1" applyProtection="1">
      <alignment horizontal="right"/>
    </xf>
    <xf numFmtId="168" fontId="4" fillId="2" borderId="0" xfId="0" applyNumberFormat="1" applyFont="1" applyFill="1" applyBorder="1" applyAlignment="1" applyProtection="1">
      <alignment horizontal="right"/>
    </xf>
    <xf numFmtId="169" fontId="4" fillId="2" borderId="0" xfId="2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NumberFormat="1" applyFont="1" applyBorder="1" applyAlignment="1" applyProtection="1">
      <alignment horizontal="center"/>
    </xf>
    <xf numFmtId="16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 vertical="center"/>
    </xf>
    <xf numFmtId="8" fontId="42" fillId="12" borderId="43" xfId="0" applyNumberFormat="1" applyFont="1" applyFill="1" applyBorder="1" applyAlignment="1" applyProtection="1">
      <alignment vertical="center"/>
      <protection locked="0"/>
    </xf>
    <xf numFmtId="0" fontId="35" fillId="10" borderId="43" xfId="0" applyFont="1" applyFill="1" applyBorder="1" applyAlignment="1" applyProtection="1">
      <alignment horizontal="center" vertical="center"/>
    </xf>
    <xf numFmtId="44" fontId="40" fillId="10" borderId="43" xfId="3" applyFont="1" applyFill="1" applyBorder="1" applyAlignment="1" applyProtection="1">
      <alignment vertical="center"/>
    </xf>
    <xf numFmtId="0" fontId="40" fillId="10" borderId="43" xfId="0" applyFont="1" applyFill="1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8" fontId="0" fillId="0" borderId="43" xfId="0" applyNumberFormat="1" applyBorder="1" applyAlignment="1" applyProtection="1">
      <alignment vertical="center"/>
    </xf>
    <xf numFmtId="44" fontId="45" fillId="0" borderId="43" xfId="3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horizontal="center" vertical="center" wrapText="1"/>
    </xf>
    <xf numFmtId="0" fontId="0" fillId="0" borderId="43" xfId="0" applyBorder="1" applyProtection="1"/>
    <xf numFmtId="0" fontId="0" fillId="0" borderId="0" xfId="0" applyProtection="1"/>
    <xf numFmtId="173" fontId="0" fillId="0" borderId="43" xfId="4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5" fillId="9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173" fontId="0" fillId="0" borderId="0" xfId="4" applyNumberFormat="1" applyFont="1" applyBorder="1" applyAlignment="1" applyProtection="1">
      <alignment vertical="center"/>
    </xf>
    <xf numFmtId="0" fontId="36" fillId="0" borderId="0" xfId="0" applyFont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0" fontId="38" fillId="0" borderId="0" xfId="0" applyFont="1" applyAlignment="1" applyProtection="1">
      <alignment horizontal="center" vertical="center"/>
    </xf>
    <xf numFmtId="0" fontId="39" fillId="0" borderId="13" xfId="0" applyFont="1" applyBorder="1" applyAlignment="1" applyProtection="1">
      <alignment horizontal="center" vertical="center"/>
    </xf>
    <xf numFmtId="0" fontId="39" fillId="0" borderId="43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43" xfId="0" applyBorder="1" applyAlignment="1" applyProtection="1">
      <alignment vertical="center"/>
    </xf>
    <xf numFmtId="0" fontId="40" fillId="11" borderId="43" xfId="0" applyFont="1" applyFill="1" applyBorder="1" applyAlignment="1" applyProtection="1">
      <alignment vertical="center"/>
    </xf>
    <xf numFmtId="8" fontId="40" fillId="11" borderId="43" xfId="0" applyNumberFormat="1" applyFont="1" applyFill="1" applyBorder="1" applyAlignment="1" applyProtection="1">
      <alignment vertical="center"/>
    </xf>
    <xf numFmtId="0" fontId="40" fillId="0" borderId="0" xfId="0" applyFont="1" applyAlignment="1" applyProtection="1">
      <alignment vertical="center"/>
    </xf>
    <xf numFmtId="8" fontId="40" fillId="12" borderId="0" xfId="0" applyNumberFormat="1" applyFont="1" applyFill="1" applyAlignment="1" applyProtection="1">
      <alignment vertical="center"/>
    </xf>
    <xf numFmtId="0" fontId="0" fillId="12" borderId="0" xfId="0" applyFill="1" applyProtection="1"/>
    <xf numFmtId="0" fontId="0" fillId="10" borderId="43" xfId="0" applyFill="1" applyBorder="1" applyAlignment="1" applyProtection="1">
      <alignment vertical="center"/>
    </xf>
    <xf numFmtId="0" fontId="43" fillId="10" borderId="43" xfId="0" applyFont="1" applyFill="1" applyBorder="1" applyAlignment="1" applyProtection="1">
      <alignment vertical="center"/>
    </xf>
    <xf numFmtId="0" fontId="44" fillId="14" borderId="43" xfId="0" applyFont="1" applyFill="1" applyBorder="1" applyAlignment="1" applyProtection="1">
      <alignment vertical="center"/>
    </xf>
    <xf numFmtId="8" fontId="44" fillId="14" borderId="43" xfId="0" applyNumberFormat="1" applyFont="1" applyFill="1" applyBorder="1" applyAlignment="1" applyProtection="1">
      <alignment vertical="center"/>
    </xf>
    <xf numFmtId="0" fontId="0" fillId="0" borderId="43" xfId="0" applyBorder="1" applyAlignment="1" applyProtection="1">
      <alignment vertical="center" wrapText="1"/>
    </xf>
    <xf numFmtId="0" fontId="15" fillId="15" borderId="43" xfId="0" applyFont="1" applyFill="1" applyBorder="1" applyAlignment="1" applyProtection="1">
      <alignment horizontal="center" vertical="center" wrapText="1"/>
    </xf>
    <xf numFmtId="0" fontId="46" fillId="20" borderId="43" xfId="0" applyFont="1" applyFill="1" applyBorder="1" applyAlignment="1" applyProtection="1">
      <alignment horizontal="center" vertical="center"/>
    </xf>
    <xf numFmtId="9" fontId="0" fillId="21" borderId="43" xfId="4" applyFont="1" applyFill="1" applyBorder="1" applyAlignment="1" applyProtection="1">
      <alignment vertical="center"/>
    </xf>
    <xf numFmtId="171" fontId="19" fillId="0" borderId="0" xfId="5" applyNumberFormat="1" applyFont="1" applyAlignment="1" applyProtection="1">
      <alignment vertical="center"/>
    </xf>
    <xf numFmtId="171" fontId="20" fillId="0" borderId="0" xfId="5" applyNumberFormat="1" applyFont="1" applyAlignment="1" applyProtection="1">
      <alignment vertical="center"/>
    </xf>
    <xf numFmtId="171" fontId="21" fillId="0" borderId="0" xfId="5" applyNumberFormat="1" applyFont="1" applyAlignment="1" applyProtection="1">
      <alignment horizontal="center" vertical="center"/>
    </xf>
    <xf numFmtId="172" fontId="22" fillId="0" borderId="0" xfId="5" applyNumberFormat="1" applyFont="1" applyAlignment="1" applyProtection="1">
      <alignment horizontal="left"/>
    </xf>
    <xf numFmtId="0" fontId="16" fillId="0" borderId="0" xfId="6" applyProtection="1"/>
    <xf numFmtId="3" fontId="23" fillId="0" borderId="0" xfId="5" applyNumberFormat="1" applyFont="1" applyProtection="1"/>
    <xf numFmtId="3" fontId="24" fillId="0" borderId="0" xfId="5" applyNumberFormat="1" applyFont="1" applyAlignment="1" applyProtection="1">
      <alignment horizontal="center"/>
    </xf>
    <xf numFmtId="171" fontId="25" fillId="0" borderId="0" xfId="5" applyNumberFormat="1" applyFont="1" applyProtection="1"/>
    <xf numFmtId="171" fontId="26" fillId="0" borderId="15" xfId="5" applyNumberFormat="1" applyFont="1" applyBorder="1" applyAlignment="1" applyProtection="1">
      <alignment horizontal="center"/>
    </xf>
    <xf numFmtId="172" fontId="23" fillId="0" borderId="0" xfId="5" applyNumberFormat="1" applyFont="1" applyAlignment="1" applyProtection="1">
      <alignment horizontal="left"/>
    </xf>
    <xf numFmtId="171" fontId="26" fillId="0" borderId="0" xfId="5" applyNumberFormat="1" applyFont="1" applyProtection="1"/>
    <xf numFmtId="3" fontId="26" fillId="0" borderId="0" xfId="5" applyNumberFormat="1" applyFont="1" applyAlignment="1" applyProtection="1">
      <alignment horizontal="center"/>
    </xf>
    <xf numFmtId="3" fontId="26" fillId="0" borderId="16" xfId="5" applyNumberFormat="1" applyFont="1" applyBorder="1" applyAlignment="1" applyProtection="1">
      <alignment horizontal="center"/>
    </xf>
    <xf numFmtId="3" fontId="26" fillId="8" borderId="16" xfId="5" applyNumberFormat="1" applyFont="1" applyFill="1" applyBorder="1" applyAlignment="1" applyProtection="1">
      <alignment horizontal="center"/>
    </xf>
    <xf numFmtId="171" fontId="20" fillId="0" borderId="0" xfId="5" applyNumberFormat="1" applyFont="1" applyAlignment="1" applyProtection="1">
      <alignment horizontal="centerContinuous" vertical="center"/>
    </xf>
    <xf numFmtId="171" fontId="26" fillId="0" borderId="17" xfId="5" applyNumberFormat="1" applyFont="1" applyBorder="1" applyAlignment="1" applyProtection="1">
      <alignment horizontal="center" vertical="center"/>
    </xf>
    <xf numFmtId="3" fontId="26" fillId="0" borderId="0" xfId="5" applyNumberFormat="1" applyFont="1" applyAlignment="1" applyProtection="1">
      <alignment horizontal="left"/>
    </xf>
    <xf numFmtId="3" fontId="25" fillId="0" borderId="0" xfId="5" applyNumberFormat="1" applyFont="1" applyAlignment="1" applyProtection="1">
      <alignment horizontal="center"/>
    </xf>
    <xf numFmtId="3" fontId="19" fillId="0" borderId="14" xfId="5" applyNumberFormat="1" applyFont="1" applyBorder="1" applyAlignment="1" applyProtection="1">
      <alignment horizontal="center"/>
    </xf>
    <xf numFmtId="49" fontId="25" fillId="0" borderId="18" xfId="5" applyNumberFormat="1" applyFont="1" applyBorder="1" applyAlignment="1" applyProtection="1">
      <alignment horizontal="center"/>
    </xf>
    <xf numFmtId="49" fontId="25" fillId="8" borderId="18" xfId="5" applyNumberFormat="1" applyFont="1" applyFill="1" applyBorder="1" applyAlignment="1" applyProtection="1">
      <alignment horizontal="center"/>
    </xf>
    <xf numFmtId="171" fontId="20" fillId="0" borderId="0" xfId="5" applyNumberFormat="1" applyFont="1" applyAlignment="1" applyProtection="1">
      <alignment horizontal="center" vertical="center"/>
    </xf>
    <xf numFmtId="172" fontId="23" fillId="0" borderId="19" xfId="5" applyNumberFormat="1" applyFont="1" applyBorder="1" applyAlignment="1" applyProtection="1">
      <alignment horizontal="left"/>
    </xf>
    <xf numFmtId="3" fontId="26" fillId="0" borderId="20" xfId="5" applyNumberFormat="1" applyFont="1" applyBorder="1" applyAlignment="1" applyProtection="1">
      <alignment horizontal="left"/>
    </xf>
    <xf numFmtId="3" fontId="25" fillId="0" borderId="20" xfId="5" applyNumberFormat="1" applyFont="1" applyBorder="1" applyAlignment="1" applyProtection="1">
      <alignment horizontal="center"/>
    </xf>
    <xf numFmtId="3" fontId="19" fillId="0" borderId="21" xfId="5" applyNumberFormat="1" applyFont="1" applyBorder="1" applyAlignment="1" applyProtection="1">
      <alignment horizontal="center"/>
    </xf>
    <xf numFmtId="172" fontId="23" fillId="0" borderId="23" xfId="5" applyNumberFormat="1" applyFont="1" applyBorder="1" applyAlignment="1" applyProtection="1">
      <alignment horizontal="left"/>
    </xf>
    <xf numFmtId="170" fontId="16" fillId="0" borderId="24" xfId="5" applyBorder="1" applyProtection="1"/>
    <xf numFmtId="175" fontId="28" fillId="17" borderId="23" xfId="5" applyNumberFormat="1" applyFont="1" applyFill="1" applyBorder="1" applyAlignment="1" applyProtection="1">
      <alignment horizontal="left" indent="2"/>
    </xf>
    <xf numFmtId="175" fontId="26" fillId="17" borderId="0" xfId="5" applyNumberFormat="1" applyFont="1" applyFill="1" applyProtection="1"/>
    <xf numFmtId="170" fontId="16" fillId="17" borderId="24" xfId="5" applyFill="1" applyBorder="1" applyProtection="1"/>
    <xf numFmtId="0" fontId="0" fillId="17" borderId="0" xfId="0" applyFill="1" applyProtection="1"/>
    <xf numFmtId="175" fontId="23" fillId="0" borderId="23" xfId="5" applyNumberFormat="1" applyFont="1" applyBorder="1" applyAlignment="1" applyProtection="1">
      <alignment horizontal="right"/>
    </xf>
    <xf numFmtId="175" fontId="23" fillId="0" borderId="0" xfId="5" applyNumberFormat="1" applyFont="1" applyProtection="1"/>
    <xf numFmtId="171" fontId="23" fillId="0" borderId="24" xfId="5" applyNumberFormat="1" applyFont="1" applyBorder="1" applyProtection="1"/>
    <xf numFmtId="172" fontId="23" fillId="0" borderId="23" xfId="5" applyNumberFormat="1" applyFont="1" applyBorder="1" applyAlignment="1" applyProtection="1">
      <alignment horizontal="right"/>
    </xf>
    <xf numFmtId="175" fontId="29" fillId="0" borderId="21" xfId="5" applyNumberFormat="1" applyFont="1" applyBorder="1" applyProtection="1"/>
    <xf numFmtId="175" fontId="23" fillId="0" borderId="23" xfId="5" applyNumberFormat="1" applyFont="1" applyBorder="1" applyAlignment="1" applyProtection="1">
      <alignment horizontal="left"/>
    </xf>
    <xf numFmtId="175" fontId="28" fillId="18" borderId="23" xfId="5" applyNumberFormat="1" applyFont="1" applyFill="1" applyBorder="1" applyAlignment="1" applyProtection="1">
      <alignment horizontal="left" indent="2"/>
    </xf>
    <xf numFmtId="175" fontId="23" fillId="18" borderId="0" xfId="5" applyNumberFormat="1" applyFont="1" applyFill="1" applyProtection="1"/>
    <xf numFmtId="171" fontId="23" fillId="18" borderId="24" xfId="5" applyNumberFormat="1" applyFont="1" applyFill="1" applyBorder="1" applyProtection="1"/>
    <xf numFmtId="0" fontId="0" fillId="18" borderId="0" xfId="0" applyFill="1" applyProtection="1"/>
    <xf numFmtId="175" fontId="23" fillId="0" borderId="14" xfId="5" applyNumberFormat="1" applyFont="1" applyBorder="1" applyProtection="1"/>
    <xf numFmtId="0" fontId="0" fillId="19" borderId="0" xfId="0" applyFill="1" applyProtection="1"/>
    <xf numFmtId="175" fontId="28" fillId="0" borderId="23" xfId="5" applyNumberFormat="1" applyFont="1" applyBorder="1" applyAlignment="1" applyProtection="1">
      <alignment horizontal="left" indent="2"/>
    </xf>
    <xf numFmtId="175" fontId="26" fillId="0" borderId="23" xfId="5" applyNumberFormat="1" applyFont="1" applyBorder="1" applyAlignment="1" applyProtection="1">
      <alignment horizontal="left" indent="2"/>
    </xf>
    <xf numFmtId="175" fontId="28" fillId="0" borderId="23" xfId="5" applyNumberFormat="1" applyFont="1" applyBorder="1" applyAlignment="1" applyProtection="1">
      <alignment horizontal="left"/>
    </xf>
    <xf numFmtId="175" fontId="28" fillId="0" borderId="23" xfId="5" applyNumberFormat="1" applyFont="1" applyBorder="1" applyProtection="1"/>
    <xf numFmtId="175" fontId="28" fillId="19" borderId="38" xfId="5" applyNumberFormat="1" applyFont="1" applyFill="1" applyBorder="1" applyAlignment="1" applyProtection="1">
      <alignment horizontal="left" indent="2"/>
    </xf>
    <xf numFmtId="175" fontId="23" fillId="19" borderId="39" xfId="5" applyNumberFormat="1" applyFont="1" applyFill="1" applyBorder="1" applyProtection="1"/>
    <xf numFmtId="171" fontId="23" fillId="19" borderId="40" xfId="5" applyNumberFormat="1" applyFont="1" applyFill="1" applyBorder="1" applyProtection="1"/>
    <xf numFmtId="3" fontId="23" fillId="0" borderId="24" xfId="5" applyNumberFormat="1" applyFont="1" applyBorder="1" applyProtection="1"/>
    <xf numFmtId="175" fontId="32" fillId="0" borderId="23" xfId="5" applyNumberFormat="1" applyFont="1" applyBorder="1" applyProtection="1"/>
    <xf numFmtId="175" fontId="32" fillId="0" borderId="0" xfId="5" applyNumberFormat="1" applyFont="1" applyProtection="1"/>
    <xf numFmtId="175" fontId="26" fillId="0" borderId="23" xfId="5" applyNumberFormat="1" applyFont="1" applyBorder="1" applyProtection="1"/>
    <xf numFmtId="175" fontId="22" fillId="0" borderId="0" xfId="5" applyNumberFormat="1" applyFont="1" applyProtection="1"/>
    <xf numFmtId="0" fontId="0" fillId="13" borderId="0" xfId="0" applyFill="1" applyProtection="1"/>
    <xf numFmtId="0" fontId="16" fillId="0" borderId="43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48" fillId="19" borderId="47" xfId="0" applyFont="1" applyFill="1" applyBorder="1" applyAlignment="1">
      <alignment horizontal="center" vertical="center" wrapText="1"/>
    </xf>
    <xf numFmtId="0" fontId="0" fillId="11" borderId="43" xfId="0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19" borderId="43" xfId="0" applyFill="1" applyBorder="1" applyAlignment="1" applyProtection="1">
      <alignment horizontal="center" vertical="center"/>
      <protection locked="0"/>
    </xf>
    <xf numFmtId="44" fontId="50" fillId="14" borderId="13" xfId="3" applyFont="1" applyFill="1" applyBorder="1" applyAlignment="1">
      <alignment horizontal="center" vertical="center"/>
    </xf>
    <xf numFmtId="44" fontId="50" fillId="0" borderId="43" xfId="3" applyFont="1" applyBorder="1" applyAlignment="1" applyProtection="1">
      <alignment horizontal="center" vertical="center"/>
      <protection locked="0"/>
    </xf>
    <xf numFmtId="0" fontId="27" fillId="23" borderId="43" xfId="0" applyFont="1" applyFill="1" applyBorder="1" applyAlignment="1">
      <alignment horizontal="center" vertical="center"/>
    </xf>
    <xf numFmtId="0" fontId="16" fillId="9" borderId="43" xfId="0" applyFont="1" applyFill="1" applyBorder="1" applyAlignment="1">
      <alignment horizontal="center" vertical="center"/>
    </xf>
    <xf numFmtId="0" fontId="41" fillId="12" borderId="48" xfId="0" applyFont="1" applyFill="1" applyBorder="1" applyAlignment="1" applyProtection="1">
      <alignment vertical="center"/>
      <protection locked="0"/>
    </xf>
    <xf numFmtId="8" fontId="42" fillId="12" borderId="49" xfId="0" applyNumberFormat="1" applyFont="1" applyFill="1" applyBorder="1" applyAlignment="1" applyProtection="1">
      <alignment vertical="center"/>
      <protection locked="0"/>
    </xf>
    <xf numFmtId="8" fontId="42" fillId="12" borderId="50" xfId="0" applyNumberFormat="1" applyFont="1" applyFill="1" applyBorder="1" applyAlignment="1" applyProtection="1">
      <alignment vertical="center"/>
      <protection locked="0"/>
    </xf>
    <xf numFmtId="0" fontId="41" fillId="12" borderId="51" xfId="0" applyFont="1" applyFill="1" applyBorder="1" applyAlignment="1" applyProtection="1">
      <alignment vertical="center"/>
      <protection locked="0"/>
    </xf>
    <xf numFmtId="8" fontId="42" fillId="12" borderId="52" xfId="0" applyNumberFormat="1" applyFont="1" applyFill="1" applyBorder="1" applyAlignment="1" applyProtection="1">
      <alignment vertical="center"/>
      <protection locked="0"/>
    </xf>
    <xf numFmtId="0" fontId="40" fillId="12" borderId="51" xfId="0" applyFont="1" applyFill="1" applyBorder="1" applyAlignment="1" applyProtection="1">
      <alignment vertical="center"/>
      <protection locked="0"/>
    </xf>
    <xf numFmtId="0" fontId="40" fillId="0" borderId="53" xfId="0" applyFont="1" applyBorder="1" applyAlignment="1" applyProtection="1">
      <alignment vertical="center"/>
      <protection locked="0"/>
    </xf>
    <xf numFmtId="8" fontId="0" fillId="0" borderId="54" xfId="0" applyNumberFormat="1" applyBorder="1" applyAlignment="1" applyProtection="1">
      <alignment vertical="center"/>
      <protection locked="0"/>
    </xf>
    <xf numFmtId="8" fontId="0" fillId="0" borderId="55" xfId="0" applyNumberFormat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8" fontId="0" fillId="0" borderId="0" xfId="0" applyNumberFormat="1" applyBorder="1" applyAlignment="1" applyProtection="1">
      <alignment vertical="center"/>
      <protection locked="0"/>
    </xf>
    <xf numFmtId="0" fontId="40" fillId="0" borderId="0" xfId="0" applyFont="1" applyFill="1" applyBorder="1" applyAlignment="1" applyProtection="1">
      <alignment horizontal="center" vertical="center" textRotation="90" wrapText="1"/>
    </xf>
    <xf numFmtId="176" fontId="16" fillId="9" borderId="13" xfId="3" applyNumberFormat="1" applyFont="1" applyFill="1" applyBorder="1" applyAlignment="1" applyProtection="1">
      <alignment horizontal="center" vertical="center"/>
      <protection locked="0"/>
    </xf>
    <xf numFmtId="0" fontId="40" fillId="9" borderId="43" xfId="0" applyFont="1" applyFill="1" applyBorder="1" applyAlignment="1" applyProtection="1">
      <alignment horizontal="center" vertical="center"/>
      <protection locked="0"/>
    </xf>
    <xf numFmtId="8" fontId="0" fillId="9" borderId="43" xfId="0" applyNumberFormat="1" applyFill="1" applyBorder="1" applyAlignment="1" applyProtection="1">
      <alignment vertical="center"/>
      <protection locked="0"/>
    </xf>
    <xf numFmtId="44" fontId="25" fillId="0" borderId="22" xfId="3" applyFont="1" applyBorder="1" applyAlignment="1" applyProtection="1">
      <alignment horizontal="center"/>
    </xf>
    <xf numFmtId="44" fontId="25" fillId="8" borderId="22" xfId="3" applyFont="1" applyFill="1" applyBorder="1" applyAlignment="1" applyProtection="1">
      <alignment horizontal="center"/>
    </xf>
    <xf numFmtId="44" fontId="26" fillId="0" borderId="0" xfId="3" applyFont="1" applyAlignment="1" applyProtection="1">
      <alignment horizontal="center" vertical="center"/>
    </xf>
    <xf numFmtId="44" fontId="26" fillId="0" borderId="16" xfId="3" applyFont="1" applyBorder="1" applyAlignment="1" applyProtection="1">
      <alignment horizontal="center" vertical="center"/>
    </xf>
    <xf numFmtId="44" fontId="27" fillId="0" borderId="22" xfId="3" applyFont="1" applyBorder="1" applyProtection="1"/>
    <xf numFmtId="44" fontId="27" fillId="8" borderId="22" xfId="3" applyFont="1" applyFill="1" applyBorder="1" applyProtection="1"/>
    <xf numFmtId="44" fontId="16" fillId="0" borderId="0" xfId="3" applyFont="1" applyProtection="1"/>
    <xf numFmtId="44" fontId="16" fillId="0" borderId="22" xfId="3" applyFont="1" applyBorder="1" applyProtection="1"/>
    <xf numFmtId="44" fontId="27" fillId="17" borderId="22" xfId="3" applyFont="1" applyFill="1" applyBorder="1" applyProtection="1"/>
    <xf numFmtId="44" fontId="16" fillId="17" borderId="0" xfId="3" applyFont="1" applyFill="1" applyProtection="1"/>
    <xf numFmtId="44" fontId="16" fillId="17" borderId="22" xfId="3" applyFont="1" applyFill="1" applyBorder="1" applyProtection="1"/>
    <xf numFmtId="44" fontId="23" fillId="0" borderId="22" xfId="3" applyFont="1" applyBorder="1" applyProtection="1">
      <protection locked="0"/>
    </xf>
    <xf numFmtId="44" fontId="23" fillId="8" borderId="22" xfId="3" applyFont="1" applyFill="1" applyBorder="1" applyProtection="1">
      <protection locked="0"/>
    </xf>
    <xf numFmtId="44" fontId="26" fillId="0" borderId="22" xfId="3" applyFont="1" applyBorder="1" applyProtection="1">
      <protection locked="0"/>
    </xf>
    <xf numFmtId="44" fontId="23" fillId="0" borderId="0" xfId="3" applyFont="1" applyProtection="1"/>
    <xf numFmtId="44" fontId="29" fillId="0" borderId="16" xfId="3" applyFont="1" applyBorder="1" applyProtection="1"/>
    <xf numFmtId="44" fontId="29" fillId="8" borderId="16" xfId="3" applyFont="1" applyFill="1" applyBorder="1" applyProtection="1"/>
    <xf numFmtId="44" fontId="29" fillId="0" borderId="19" xfId="3" applyFont="1" applyBorder="1" applyProtection="1"/>
    <xf numFmtId="44" fontId="23" fillId="0" borderId="18" xfId="3" applyFont="1" applyBorder="1" applyProtection="1">
      <protection locked="0"/>
    </xf>
    <xf numFmtId="44" fontId="26" fillId="0" borderId="25" xfId="3" applyFont="1" applyBorder="1" applyProtection="1"/>
    <xf numFmtId="44" fontId="26" fillId="8" borderId="25" xfId="3" applyFont="1" applyFill="1" applyBorder="1" applyProtection="1"/>
    <xf numFmtId="44" fontId="26" fillId="0" borderId="26" xfId="3" applyFont="1" applyBorder="1" applyProtection="1"/>
    <xf numFmtId="44" fontId="23" fillId="18" borderId="22" xfId="3" applyFont="1" applyFill="1" applyBorder="1" applyProtection="1"/>
    <xf numFmtId="44" fontId="16" fillId="18" borderId="0" xfId="3" applyFont="1" applyFill="1" applyProtection="1"/>
    <xf numFmtId="44" fontId="23" fillId="18" borderId="22" xfId="3" applyFont="1" applyFill="1" applyBorder="1" applyAlignment="1" applyProtection="1">
      <alignment horizontal="center"/>
    </xf>
    <xf numFmtId="44" fontId="23" fillId="0" borderId="22" xfId="3" applyFont="1" applyBorder="1" applyProtection="1"/>
    <xf numFmtId="44" fontId="23" fillId="8" borderId="22" xfId="3" applyFont="1" applyFill="1" applyBorder="1" applyProtection="1"/>
    <xf numFmtId="44" fontId="26" fillId="0" borderId="22" xfId="3" applyFont="1" applyBorder="1" applyProtection="1"/>
    <xf numFmtId="44" fontId="23" fillId="0" borderId="22" xfId="3" applyFont="1" applyBorder="1" applyAlignment="1" applyProtection="1">
      <alignment horizontal="center"/>
    </xf>
    <xf numFmtId="44" fontId="26" fillId="19" borderId="30" xfId="3" applyFont="1" applyFill="1" applyBorder="1" applyProtection="1"/>
    <xf numFmtId="44" fontId="23" fillId="19" borderId="0" xfId="3" applyFont="1" applyFill="1" applyProtection="1"/>
    <xf numFmtId="44" fontId="31" fillId="0" borderId="22" xfId="3" applyFont="1" applyBorder="1" applyAlignment="1" applyProtection="1">
      <alignment horizontal="center" vertical="center"/>
    </xf>
    <xf numFmtId="44" fontId="31" fillId="8" borderId="22" xfId="3" applyFont="1" applyFill="1" applyBorder="1" applyAlignment="1" applyProtection="1">
      <alignment horizontal="center" vertical="center"/>
    </xf>
    <xf numFmtId="44" fontId="26" fillId="0" borderId="34" xfId="3" applyFont="1" applyBorder="1" applyProtection="1"/>
    <xf numFmtId="44" fontId="26" fillId="8" borderId="35" xfId="3" applyFont="1" applyFill="1" applyBorder="1" applyProtection="1"/>
    <xf numFmtId="44" fontId="26" fillId="0" borderId="36" xfId="3" applyFont="1" applyBorder="1" applyProtection="1"/>
    <xf numFmtId="44" fontId="26" fillId="0" borderId="0" xfId="3" applyFont="1" applyProtection="1"/>
    <xf numFmtId="44" fontId="26" fillId="0" borderId="37" xfId="3" applyFont="1" applyBorder="1" applyProtection="1"/>
    <xf numFmtId="44" fontId="23" fillId="0" borderId="18" xfId="3" applyFont="1" applyBorder="1" applyProtection="1"/>
    <xf numFmtId="44" fontId="26" fillId="19" borderId="34" xfId="3" applyFont="1" applyFill="1" applyBorder="1" applyProtection="1"/>
    <xf numFmtId="44" fontId="26" fillId="19" borderId="35" xfId="3" applyFont="1" applyFill="1" applyBorder="1" applyProtection="1"/>
    <xf numFmtId="44" fontId="26" fillId="19" borderId="36" xfId="3" applyFont="1" applyFill="1" applyBorder="1" applyProtection="1"/>
    <xf numFmtId="44" fontId="26" fillId="19" borderId="0" xfId="3" applyFont="1" applyFill="1" applyProtection="1"/>
    <xf numFmtId="44" fontId="26" fillId="19" borderId="37" xfId="3" applyFont="1" applyFill="1" applyBorder="1" applyProtection="1"/>
    <xf numFmtId="44" fontId="23" fillId="0" borderId="18" xfId="3" applyFont="1" applyBorder="1" applyAlignment="1" applyProtection="1">
      <alignment horizontal="center"/>
    </xf>
    <xf numFmtId="44" fontId="23" fillId="19" borderId="30" xfId="3" applyFont="1" applyFill="1" applyBorder="1" applyProtection="1"/>
    <xf numFmtId="44" fontId="23" fillId="0" borderId="41" xfId="3" applyFont="1" applyBorder="1" applyProtection="1"/>
    <xf numFmtId="44" fontId="23" fillId="8" borderId="31" xfId="3" applyFont="1" applyFill="1" applyBorder="1" applyProtection="1"/>
    <xf numFmtId="44" fontId="26" fillId="0" borderId="42" xfId="3" applyFont="1" applyBorder="1" applyProtection="1"/>
    <xf numFmtId="44" fontId="23" fillId="0" borderId="23" xfId="3" applyFont="1" applyBorder="1" applyProtection="1"/>
    <xf numFmtId="44" fontId="23" fillId="13" borderId="34" xfId="3" applyFont="1" applyFill="1" applyBorder="1" applyProtection="1"/>
    <xf numFmtId="44" fontId="23" fillId="13" borderId="35" xfId="3" applyFont="1" applyFill="1" applyBorder="1" applyProtection="1"/>
    <xf numFmtId="44" fontId="23" fillId="13" borderId="36" xfId="3" applyFont="1" applyFill="1" applyBorder="1" applyProtection="1"/>
    <xf numFmtId="44" fontId="23" fillId="13" borderId="23" xfId="3" applyFont="1" applyFill="1" applyBorder="1" applyProtection="1"/>
    <xf numFmtId="44" fontId="23" fillId="13" borderId="37" xfId="3" applyFont="1" applyFill="1" applyBorder="1" applyProtection="1"/>
    <xf numFmtId="44" fontId="0" fillId="0" borderId="0" xfId="3" applyFont="1" applyProtection="1"/>
    <xf numFmtId="44" fontId="23" fillId="22" borderId="34" xfId="3" applyFont="1" applyFill="1" applyBorder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/>
    <xf numFmtId="0" fontId="52" fillId="24" borderId="43" xfId="0" applyFont="1" applyFill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5" fillId="0" borderId="0" xfId="0" applyFont="1" applyAlignment="1">
      <alignment horizontal="center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4" fillId="0" borderId="43" xfId="0" applyFont="1" applyBorder="1" applyAlignment="1">
      <alignment horizontal="center" vertical="center"/>
    </xf>
    <xf numFmtId="0" fontId="56" fillId="24" borderId="60" xfId="0" applyFont="1" applyFill="1" applyBorder="1" applyAlignment="1">
      <alignment horizontal="center" vertical="center"/>
    </xf>
    <xf numFmtId="0" fontId="56" fillId="24" borderId="61" xfId="0" applyFont="1" applyFill="1" applyBorder="1" applyAlignment="1">
      <alignment horizontal="center" vertical="center"/>
    </xf>
    <xf numFmtId="0" fontId="56" fillId="24" borderId="62" xfId="0" applyFont="1" applyFill="1" applyBorder="1" applyAlignment="1">
      <alignment horizontal="center" vertical="center"/>
    </xf>
    <xf numFmtId="0" fontId="57" fillId="24" borderId="60" xfId="0" applyFont="1" applyFill="1" applyBorder="1" applyAlignment="1">
      <alignment horizontal="center" vertical="center"/>
    </xf>
    <xf numFmtId="0" fontId="57" fillId="24" borderId="61" xfId="0" applyFont="1" applyFill="1" applyBorder="1" applyAlignment="1">
      <alignment horizontal="center" vertical="center"/>
    </xf>
    <xf numFmtId="0" fontId="57" fillId="24" borderId="62" xfId="0" applyFont="1" applyFill="1" applyBorder="1" applyAlignment="1">
      <alignment horizontal="center" vertical="center"/>
    </xf>
    <xf numFmtId="0" fontId="57" fillId="24" borderId="60" xfId="0" applyFont="1" applyFill="1" applyBorder="1" applyAlignment="1">
      <alignment horizontal="center" vertical="center" wrapText="1"/>
    </xf>
    <xf numFmtId="0" fontId="57" fillId="24" borderId="61" xfId="0" applyFont="1" applyFill="1" applyBorder="1" applyAlignment="1">
      <alignment horizontal="center" vertical="center" wrapText="1"/>
    </xf>
    <xf numFmtId="0" fontId="57" fillId="24" borderId="62" xfId="0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51" fillId="19" borderId="11" xfId="0" applyFont="1" applyFill="1" applyBorder="1" applyAlignment="1">
      <alignment horizontal="center" vertical="center"/>
    </xf>
    <xf numFmtId="0" fontId="51" fillId="19" borderId="12" xfId="0" applyFont="1" applyFill="1" applyBorder="1" applyAlignment="1">
      <alignment horizontal="center" vertical="center"/>
    </xf>
    <xf numFmtId="0" fontId="51" fillId="19" borderId="13" xfId="0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6" fillId="24" borderId="11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5" fillId="9" borderId="60" xfId="0" applyFont="1" applyFill="1" applyBorder="1" applyAlignment="1">
      <alignment horizontal="center" vertical="center" wrapText="1"/>
    </xf>
    <xf numFmtId="0" fontId="55" fillId="9" borderId="61" xfId="0" applyFont="1" applyFill="1" applyBorder="1" applyAlignment="1">
      <alignment horizontal="center" vertical="center" wrapText="1"/>
    </xf>
    <xf numFmtId="0" fontId="55" fillId="9" borderId="62" xfId="0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63" fillId="15" borderId="60" xfId="0" applyFont="1" applyFill="1" applyBorder="1" applyAlignment="1">
      <alignment horizontal="center" vertical="center"/>
    </xf>
    <xf numFmtId="0" fontId="63" fillId="15" borderId="61" xfId="0" applyFont="1" applyFill="1" applyBorder="1" applyAlignment="1">
      <alignment horizontal="center" vertical="center"/>
    </xf>
    <xf numFmtId="0" fontId="63" fillId="15" borderId="62" xfId="0" applyFont="1" applyFill="1" applyBorder="1" applyAlignment="1">
      <alignment horizontal="center" vertical="center"/>
    </xf>
    <xf numFmtId="176" fontId="64" fillId="15" borderId="60" xfId="0" applyNumberFormat="1" applyFont="1" applyFill="1" applyBorder="1" applyAlignment="1">
      <alignment horizontal="center" vertical="center"/>
    </xf>
    <xf numFmtId="0" fontId="64" fillId="15" borderId="61" xfId="0" applyFont="1" applyFill="1" applyBorder="1" applyAlignment="1">
      <alignment horizontal="center" vertical="center"/>
    </xf>
    <xf numFmtId="0" fontId="64" fillId="15" borderId="62" xfId="0" applyFont="1" applyFill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0" fontId="16" fillId="24" borderId="76" xfId="0" applyFont="1" applyFill="1" applyBorder="1" applyAlignment="1">
      <alignment horizontal="center" vertical="center"/>
    </xf>
    <xf numFmtId="0" fontId="16" fillId="24" borderId="57" xfId="0" applyFont="1" applyFill="1" applyBorder="1" applyAlignment="1">
      <alignment horizontal="center" vertical="center"/>
    </xf>
    <xf numFmtId="0" fontId="16" fillId="24" borderId="58" xfId="0" applyFont="1" applyFill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59" fillId="24" borderId="74" xfId="0" applyFont="1" applyFill="1" applyBorder="1" applyAlignment="1">
      <alignment horizontal="center" vertical="center"/>
    </xf>
    <xf numFmtId="0" fontId="59" fillId="24" borderId="75" xfId="0" applyFont="1" applyFill="1" applyBorder="1" applyAlignment="1">
      <alignment horizontal="center" vertical="center"/>
    </xf>
    <xf numFmtId="0" fontId="59" fillId="24" borderId="83" xfId="0" applyFont="1" applyFill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176" fontId="0" fillId="0" borderId="11" xfId="3" applyNumberFormat="1" applyFont="1" applyBorder="1" applyAlignment="1" applyProtection="1">
      <alignment horizontal="center" vertical="center"/>
      <protection locked="0"/>
    </xf>
    <xf numFmtId="176" fontId="0" fillId="0" borderId="13" xfId="3" applyNumberFormat="1" applyFont="1" applyBorder="1" applyAlignment="1" applyProtection="1">
      <alignment horizontal="center" vertical="center"/>
      <protection locked="0"/>
    </xf>
    <xf numFmtId="176" fontId="0" fillId="0" borderId="19" xfId="3" applyNumberFormat="1" applyFont="1" applyBorder="1" applyAlignment="1" applyProtection="1">
      <alignment horizontal="center" vertical="center"/>
      <protection locked="0"/>
    </xf>
    <xf numFmtId="176" fontId="0" fillId="0" borderId="21" xfId="3" applyNumberFormat="1" applyFont="1" applyBorder="1" applyAlignment="1" applyProtection="1">
      <alignment horizontal="center" vertical="center"/>
      <protection locked="0"/>
    </xf>
    <xf numFmtId="176" fontId="16" fillId="0" borderId="11" xfId="0" applyNumberFormat="1" applyFont="1" applyBorder="1" applyAlignment="1" applyProtection="1">
      <alignment horizontal="center" vertical="center"/>
      <protection locked="0"/>
    </xf>
    <xf numFmtId="176" fontId="16" fillId="0" borderId="13" xfId="0" applyNumberFormat="1" applyFont="1" applyBorder="1" applyAlignment="1" applyProtection="1">
      <alignment horizontal="center" vertical="center"/>
      <protection locked="0"/>
    </xf>
    <xf numFmtId="176" fontId="16" fillId="0" borderId="19" xfId="0" applyNumberFormat="1" applyFont="1" applyBorder="1" applyAlignment="1" applyProtection="1">
      <alignment horizontal="center" vertical="center"/>
      <protection locked="0"/>
    </xf>
    <xf numFmtId="176" fontId="16" fillId="0" borderId="21" xfId="0" applyNumberFormat="1" applyFont="1" applyBorder="1" applyAlignment="1" applyProtection="1">
      <alignment horizontal="center" vertical="center"/>
      <protection locked="0"/>
    </xf>
    <xf numFmtId="44" fontId="16" fillId="0" borderId="11" xfId="3" applyFont="1" applyBorder="1" applyAlignment="1" applyProtection="1">
      <alignment horizontal="center" vertical="center"/>
      <protection locked="0"/>
    </xf>
    <xf numFmtId="44" fontId="16" fillId="0" borderId="78" xfId="3" applyFont="1" applyBorder="1" applyAlignment="1" applyProtection="1">
      <alignment horizontal="center" vertical="center"/>
      <protection locked="0"/>
    </xf>
    <xf numFmtId="0" fontId="16" fillId="19" borderId="11" xfId="0" applyFont="1" applyFill="1" applyBorder="1" applyAlignment="1" applyProtection="1">
      <alignment horizontal="center" vertical="center"/>
      <protection locked="0"/>
    </xf>
    <xf numFmtId="0" fontId="16" fillId="19" borderId="78" xfId="0" applyFont="1" applyFill="1" applyBorder="1" applyAlignment="1" applyProtection="1">
      <alignment horizontal="center" vertical="center"/>
      <protection locked="0"/>
    </xf>
    <xf numFmtId="0" fontId="16" fillId="19" borderId="81" xfId="0" applyFont="1" applyFill="1" applyBorder="1" applyAlignment="1" applyProtection="1">
      <alignment horizontal="center" vertical="center"/>
      <protection locked="0"/>
    </xf>
    <xf numFmtId="0" fontId="16" fillId="19" borderId="82" xfId="0" applyFont="1" applyFill="1" applyBorder="1" applyAlignment="1" applyProtection="1">
      <alignment horizontal="center" vertical="center"/>
      <protection locked="0"/>
    </xf>
    <xf numFmtId="0" fontId="58" fillId="24" borderId="43" xfId="0" applyFont="1" applyFill="1" applyBorder="1" applyAlignment="1">
      <alignment horizontal="center" vertical="center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60" fillId="24" borderId="71" xfId="0" applyFont="1" applyFill="1" applyBorder="1" applyAlignment="1">
      <alignment horizontal="center" vertical="center"/>
    </xf>
    <xf numFmtId="0" fontId="60" fillId="24" borderId="72" xfId="0" applyFont="1" applyFill="1" applyBorder="1" applyAlignment="1">
      <alignment horizontal="center" vertical="center"/>
    </xf>
    <xf numFmtId="176" fontId="62" fillId="0" borderId="72" xfId="3" applyNumberFormat="1" applyFont="1" applyBorder="1" applyAlignment="1">
      <alignment horizontal="center" vertical="center"/>
    </xf>
    <xf numFmtId="176" fontId="62" fillId="0" borderId="73" xfId="3" applyNumberFormat="1" applyFont="1" applyBorder="1" applyAlignment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8" fillId="0" borderId="0" xfId="0" applyFont="1" applyAlignment="1">
      <alignment horizontal="center"/>
    </xf>
    <xf numFmtId="0" fontId="62" fillId="0" borderId="14" xfId="0" applyFont="1" applyBorder="1" applyAlignment="1" applyProtection="1">
      <alignment horizontal="center" wrapText="1"/>
      <protection locked="0"/>
    </xf>
    <xf numFmtId="0" fontId="61" fillId="0" borderId="11" xfId="0" applyFont="1" applyBorder="1" applyAlignment="1" applyProtection="1">
      <alignment horizontal="center" vertical="center" wrapText="1"/>
      <protection locked="0"/>
    </xf>
    <xf numFmtId="0" fontId="61" fillId="0" borderId="12" xfId="0" applyFont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 applyProtection="1">
      <alignment horizontal="center" vertical="center" wrapText="1"/>
      <protection locked="0"/>
    </xf>
    <xf numFmtId="0" fontId="27" fillId="23" borderId="11" xfId="0" applyFont="1" applyFill="1" applyBorder="1" applyAlignment="1">
      <alignment horizontal="center" vertical="center"/>
    </xf>
    <xf numFmtId="0" fontId="27" fillId="23" borderId="13" xfId="0" applyFont="1" applyFill="1" applyBorder="1" applyAlignment="1">
      <alignment horizontal="center" vertical="center"/>
    </xf>
    <xf numFmtId="174" fontId="33" fillId="22" borderId="27" xfId="5" applyNumberFormat="1" applyFont="1" applyFill="1" applyBorder="1" applyAlignment="1" applyProtection="1">
      <alignment horizontal="center"/>
    </xf>
    <xf numFmtId="174" fontId="33" fillId="22" borderId="28" xfId="5" applyNumberFormat="1" applyFont="1" applyFill="1" applyBorder="1" applyAlignment="1" applyProtection="1">
      <alignment horizontal="center"/>
    </xf>
    <xf numFmtId="174" fontId="33" fillId="22" borderId="29" xfId="5" applyNumberFormat="1" applyFont="1" applyFill="1" applyBorder="1" applyAlignment="1" applyProtection="1">
      <alignment horizontal="center"/>
    </xf>
    <xf numFmtId="3" fontId="17" fillId="7" borderId="11" xfId="5" applyNumberFormat="1" applyFont="1" applyFill="1" applyBorder="1" applyAlignment="1" applyProtection="1">
      <alignment horizontal="center" vertical="center"/>
      <protection locked="0"/>
    </xf>
    <xf numFmtId="3" fontId="17" fillId="7" borderId="12" xfId="5" applyNumberFormat="1" applyFont="1" applyFill="1" applyBorder="1" applyAlignment="1" applyProtection="1">
      <alignment horizontal="center" vertical="center"/>
      <protection locked="0"/>
    </xf>
    <xf numFmtId="3" fontId="17" fillId="7" borderId="13" xfId="5" applyNumberFormat="1" applyFont="1" applyFill="1" applyBorder="1" applyAlignment="1" applyProtection="1">
      <alignment horizontal="center" vertical="center"/>
      <protection locked="0"/>
    </xf>
    <xf numFmtId="3" fontId="24" fillId="0" borderId="14" xfId="5" applyNumberFormat="1" applyFont="1" applyBorder="1" applyAlignment="1" applyProtection="1">
      <alignment horizontal="center"/>
    </xf>
    <xf numFmtId="174" fontId="26" fillId="19" borderId="27" xfId="5" applyNumberFormat="1" applyFont="1" applyFill="1" applyBorder="1" applyAlignment="1" applyProtection="1">
      <alignment horizontal="center"/>
    </xf>
    <xf numFmtId="174" fontId="26" fillId="19" borderId="28" xfId="5" applyNumberFormat="1" applyFont="1" applyFill="1" applyBorder="1" applyAlignment="1" applyProtection="1">
      <alignment horizontal="center"/>
    </xf>
    <xf numFmtId="174" fontId="26" fillId="19" borderId="29" xfId="5" applyNumberFormat="1" applyFont="1" applyFill="1" applyBorder="1" applyAlignment="1" applyProtection="1">
      <alignment horizontal="center"/>
    </xf>
    <xf numFmtId="175" fontId="30" fillId="0" borderId="31" xfId="5" applyNumberFormat="1" applyFont="1" applyBorder="1" applyAlignment="1" applyProtection="1">
      <alignment horizontal="center" vertical="center"/>
    </xf>
    <xf numFmtId="175" fontId="30" fillId="0" borderId="32" xfId="5" applyNumberFormat="1" applyFont="1" applyBorder="1" applyAlignment="1" applyProtection="1">
      <alignment horizontal="center" vertical="center"/>
    </xf>
    <xf numFmtId="175" fontId="30" fillId="0" borderId="33" xfId="5" applyNumberFormat="1" applyFont="1" applyBorder="1" applyAlignment="1" applyProtection="1">
      <alignment horizontal="center" vertical="center"/>
    </xf>
    <xf numFmtId="174" fontId="33" fillId="13" borderId="27" xfId="5" applyNumberFormat="1" applyFont="1" applyFill="1" applyBorder="1" applyAlignment="1" applyProtection="1">
      <alignment horizontal="center"/>
    </xf>
    <xf numFmtId="174" fontId="33" fillId="13" borderId="28" xfId="5" applyNumberFormat="1" applyFont="1" applyFill="1" applyBorder="1" applyAlignment="1" applyProtection="1">
      <alignment horizontal="center"/>
    </xf>
    <xf numFmtId="174" fontId="33" fillId="13" borderId="29" xfId="5" applyNumberFormat="1" applyFont="1" applyFill="1" applyBorder="1" applyAlignment="1" applyProtection="1">
      <alignment horizontal="center"/>
    </xf>
    <xf numFmtId="170" fontId="52" fillId="0" borderId="20" xfId="5" applyFont="1" applyBorder="1" applyAlignment="1" applyProtection="1">
      <alignment horizontal="center" vertical="center"/>
    </xf>
    <xf numFmtId="170" fontId="16" fillId="0" borderId="20" xfId="5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5" fillId="9" borderId="43" xfId="0" applyFont="1" applyFill="1" applyBorder="1" applyAlignment="1">
      <alignment horizontal="center" vertical="center"/>
    </xf>
    <xf numFmtId="44" fontId="66" fillId="9" borderId="43" xfId="3" applyFont="1" applyFill="1" applyBorder="1" applyAlignment="1">
      <alignment horizontal="center" vertical="center"/>
    </xf>
    <xf numFmtId="0" fontId="0" fillId="0" borderId="4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58" fillId="9" borderId="43" xfId="0" applyFont="1" applyFill="1" applyBorder="1" applyAlignment="1">
      <alignment horizontal="center" vertical="center"/>
    </xf>
    <xf numFmtId="44" fontId="0" fillId="0" borderId="43" xfId="3" applyFont="1" applyBorder="1" applyAlignment="1" applyProtection="1">
      <alignment horizontal="center"/>
      <protection locked="0"/>
    </xf>
    <xf numFmtId="0" fontId="58" fillId="9" borderId="43" xfId="0" applyFont="1" applyFill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6" fillId="11" borderId="43" xfId="0" applyFont="1" applyFill="1" applyBorder="1" applyAlignment="1">
      <alignment horizontal="center" vertical="center" wrapText="1"/>
    </xf>
    <xf numFmtId="0" fontId="27" fillId="14" borderId="11" xfId="0" applyFont="1" applyFill="1" applyBorder="1" applyAlignment="1">
      <alignment horizontal="center" vertical="center"/>
    </xf>
    <xf numFmtId="0" fontId="27" fillId="14" borderId="13" xfId="0" applyFont="1" applyFill="1" applyBorder="1" applyAlignment="1">
      <alignment horizontal="center" vertical="center"/>
    </xf>
    <xf numFmtId="0" fontId="27" fillId="9" borderId="43" xfId="0" applyFont="1" applyFill="1" applyBorder="1" applyAlignment="1">
      <alignment horizontal="center" vertical="center"/>
    </xf>
    <xf numFmtId="0" fontId="10" fillId="6" borderId="7" xfId="0" applyFont="1" applyFill="1" applyBorder="1" applyAlignment="1" applyProtection="1">
      <alignment horizontal="left"/>
    </xf>
    <xf numFmtId="0" fontId="10" fillId="6" borderId="8" xfId="0" applyFont="1" applyFill="1" applyBorder="1" applyAlignment="1" applyProtection="1">
      <alignment horizontal="left"/>
    </xf>
    <xf numFmtId="0" fontId="10" fillId="6" borderId="9" xfId="0" applyFont="1" applyFill="1" applyBorder="1" applyAlignment="1" applyProtection="1">
      <alignment horizontal="left"/>
    </xf>
    <xf numFmtId="0" fontId="10" fillId="2" borderId="7" xfId="0" applyFont="1" applyFill="1" applyBorder="1" applyAlignment="1" applyProtection="1">
      <alignment horizontal="left"/>
    </xf>
    <xf numFmtId="0" fontId="10" fillId="2" borderId="8" xfId="0" applyFont="1" applyFill="1" applyBorder="1" applyAlignment="1" applyProtection="1">
      <alignment horizontal="left"/>
    </xf>
    <xf numFmtId="0" fontId="10" fillId="2" borderId="9" xfId="0" applyFont="1" applyFill="1" applyBorder="1" applyAlignment="1" applyProtection="1">
      <alignment horizontal="left"/>
    </xf>
    <xf numFmtId="8" fontId="0" fillId="16" borderId="43" xfId="0" applyNumberFormat="1" applyFill="1" applyBorder="1" applyAlignment="1" applyProtection="1">
      <alignment horizontal="center" vertical="center"/>
    </xf>
    <xf numFmtId="0" fontId="47" fillId="0" borderId="0" xfId="0" applyFont="1" applyAlignment="1" applyProtection="1">
      <alignment horizontal="center" vertical="center" wrapText="1"/>
    </xf>
    <xf numFmtId="0" fontId="35" fillId="9" borderId="43" xfId="0" applyFont="1" applyFill="1" applyBorder="1" applyAlignment="1" applyProtection="1">
      <alignment horizontal="center" vertical="center"/>
    </xf>
    <xf numFmtId="0" fontId="40" fillId="13" borderId="44" xfId="0" applyFont="1" applyFill="1" applyBorder="1" applyAlignment="1" applyProtection="1">
      <alignment horizontal="center" vertical="center" textRotation="90" wrapText="1"/>
    </xf>
    <xf numFmtId="0" fontId="40" fillId="13" borderId="45" xfId="0" applyFont="1" applyFill="1" applyBorder="1" applyAlignment="1" applyProtection="1">
      <alignment horizontal="center" vertical="center" textRotation="90" wrapText="1"/>
    </xf>
    <xf numFmtId="0" fontId="40" fillId="13" borderId="46" xfId="0" applyFont="1" applyFill="1" applyBorder="1" applyAlignment="1" applyProtection="1">
      <alignment horizontal="center" vertical="center" textRotation="90" wrapText="1"/>
    </xf>
    <xf numFmtId="44" fontId="0" fillId="16" borderId="43" xfId="0" applyNumberFormat="1" applyFill="1" applyBorder="1" applyAlignment="1" applyProtection="1">
      <alignment horizontal="center" vertical="center"/>
    </xf>
  </cellXfs>
  <cellStyles count="7">
    <cellStyle name="Lien hypertexte" xfId="1" builtinId="8"/>
    <cellStyle name="Monétaire" xfId="3" builtinId="4"/>
    <cellStyle name="Normal" xfId="0" builtinId="0"/>
    <cellStyle name="Normal 4" xfId="5" xr:uid="{F4FED6E8-4C23-4329-92AD-C4F94512D83D}"/>
    <cellStyle name="Normal 7" xfId="6" xr:uid="{A0E0E565-1C0B-442C-813A-9E3B0034FC05}"/>
    <cellStyle name="Pourcentage" xfId="4" builtinId="5"/>
    <cellStyle name="Währung" xfId="2" xr:uid="{00000000-0005-0000-0000-000002000000}"/>
  </cellStyles>
  <dxfs count="8">
    <dxf>
      <fill>
        <patternFill patternType="solid">
          <bgColor indexed="9"/>
        </patternFill>
      </fill>
      <border>
        <left/>
        <right/>
        <top/>
        <bottom style="thin">
          <color indexed="22"/>
        </bottom>
      </border>
    </dxf>
    <dxf>
      <font>
        <i val="0"/>
        <condense val="0"/>
        <extend val="0"/>
        <color indexed="9"/>
      </font>
      <fill>
        <patternFill patternType="solid">
          <bgColor indexed="9"/>
        </patternFill>
      </fill>
    </dxf>
    <dxf>
      <fill>
        <patternFill>
          <bgColor indexed="26"/>
        </patternFill>
      </fill>
    </dxf>
    <dxf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i val="0"/>
        <condense val="0"/>
        <extend val="0"/>
        <color indexed="9"/>
      </font>
      <fill>
        <patternFill patternType="solid">
          <bgColor indexed="9"/>
        </patternFill>
      </fill>
    </dxf>
    <dxf>
      <fill>
        <patternFill>
          <bgColor indexed="26"/>
        </patternFill>
      </fill>
    </dxf>
    <dxf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i val="0"/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CB056-FAE0-473B-8EB3-85D9849A473B}">
  <dimension ref="A1:M13"/>
  <sheetViews>
    <sheetView workbookViewId="0">
      <selection activeCell="K13" sqref="K13:M13"/>
    </sheetView>
  </sheetViews>
  <sheetFormatPr baseColWidth="10" defaultRowHeight="12.5" x14ac:dyDescent="0.25"/>
  <sheetData>
    <row r="1" spans="1:13" ht="38" customHeight="1" x14ac:dyDescent="0.25">
      <c r="A1" s="251" t="s">
        <v>112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3"/>
    </row>
    <row r="3" spans="1:13" ht="25.5" customHeight="1" x14ac:dyDescent="0.25">
      <c r="B3" s="250" t="s">
        <v>133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53.5" customHeight="1" x14ac:dyDescent="0.25">
      <c r="B4" s="254" t="s">
        <v>134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6"/>
    </row>
    <row r="5" spans="1:13" ht="24" customHeight="1" x14ac:dyDescent="0.25">
      <c r="B5" s="257" t="s">
        <v>135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9"/>
    </row>
    <row r="7" spans="1:13" ht="24" customHeight="1" x14ac:dyDescent="0.25">
      <c r="B7" s="260" t="s">
        <v>136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</row>
    <row r="8" spans="1:13" s="222" customFormat="1" ht="17" customHeight="1" x14ac:dyDescent="0.25">
      <c r="B8" s="247" t="s">
        <v>137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9"/>
    </row>
    <row r="9" spans="1:13" s="222" customFormat="1" ht="17" customHeight="1" x14ac:dyDescent="0.25">
      <c r="B9" s="243" t="s">
        <v>138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5"/>
    </row>
    <row r="10" spans="1:13" s="222" customFormat="1" ht="17" customHeight="1" thickBot="1" x14ac:dyDescent="0.3"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</row>
    <row r="11" spans="1:13" ht="21" customHeight="1" thickBot="1" x14ac:dyDescent="0.3">
      <c r="B11" s="234" t="s">
        <v>177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6"/>
    </row>
    <row r="12" spans="1:13" ht="13" thickBot="1" x14ac:dyDescent="0.3"/>
    <row r="13" spans="1:13" ht="37" customHeight="1" thickBot="1" x14ac:dyDescent="0.3">
      <c r="B13" s="237" t="s">
        <v>179</v>
      </c>
      <c r="C13" s="238"/>
      <c r="D13" s="239"/>
      <c r="E13" s="229"/>
      <c r="F13" s="237" t="s">
        <v>178</v>
      </c>
      <c r="G13" s="238"/>
      <c r="H13" s="238"/>
      <c r="I13" s="239"/>
      <c r="J13" s="229"/>
      <c r="K13" s="240" t="s">
        <v>180</v>
      </c>
      <c r="L13" s="241"/>
      <c r="M13" s="242"/>
    </row>
  </sheetData>
  <mergeCells count="12">
    <mergeCell ref="B8:M8"/>
    <mergeCell ref="B3:M3"/>
    <mergeCell ref="A1:M1"/>
    <mergeCell ref="B4:M4"/>
    <mergeCell ref="B5:M5"/>
    <mergeCell ref="B7:M7"/>
    <mergeCell ref="B11:M11"/>
    <mergeCell ref="B13:D13"/>
    <mergeCell ref="K13:M13"/>
    <mergeCell ref="F13:I13"/>
    <mergeCell ref="B9:M9"/>
    <mergeCell ref="B10:M10"/>
  </mergeCells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40027-8526-41D4-852F-C309C51B20CC}">
  <sheetPr>
    <tabColor rgb="FF7030A0"/>
  </sheetPr>
  <dimension ref="A1:N45"/>
  <sheetViews>
    <sheetView zoomScale="70" zoomScaleNormal="70" workbookViewId="0">
      <selection activeCell="I20" sqref="I20"/>
    </sheetView>
  </sheetViews>
  <sheetFormatPr baseColWidth="10" defaultRowHeight="12.5" x14ac:dyDescent="0.25"/>
  <cols>
    <col min="1" max="1" width="5.453125" style="55" customWidth="1"/>
    <col min="2" max="2" width="27.7265625" style="55" customWidth="1"/>
    <col min="3" max="14" width="16.90625" style="55" customWidth="1"/>
    <col min="15" max="16384" width="10.90625" style="55"/>
  </cols>
  <sheetData>
    <row r="1" spans="1:14" s="53" customFormat="1" ht="29" customHeight="1" x14ac:dyDescent="0.25">
      <c r="A1" s="400" t="s">
        <v>64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ht="13" x14ac:dyDescent="0.25">
      <c r="A2" s="401" t="s">
        <v>65</v>
      </c>
      <c r="B2" s="401"/>
      <c r="C2" s="401"/>
      <c r="D2" s="54"/>
    </row>
    <row r="3" spans="1:14" ht="13" x14ac:dyDescent="0.25">
      <c r="A3" s="401" t="s">
        <v>93</v>
      </c>
      <c r="B3" s="401"/>
      <c r="C3" s="401"/>
      <c r="D3" s="56">
        <v>0.01</v>
      </c>
      <c r="E3" s="57"/>
      <c r="F3" s="57"/>
      <c r="G3" s="57"/>
      <c r="H3" s="57"/>
      <c r="I3" s="57"/>
      <c r="J3" s="57"/>
      <c r="K3" s="57"/>
      <c r="L3" s="57"/>
      <c r="M3" s="57"/>
    </row>
    <row r="4" spans="1:14" ht="13" x14ac:dyDescent="0.25">
      <c r="A4" s="401" t="s">
        <v>92</v>
      </c>
      <c r="B4" s="401"/>
      <c r="C4" s="401"/>
      <c r="D4" s="56">
        <v>1.4999999999999999E-2</v>
      </c>
      <c r="E4" s="57"/>
      <c r="F4" s="57"/>
      <c r="G4" s="57"/>
      <c r="H4" s="57"/>
      <c r="I4" s="57"/>
      <c r="J4" s="57"/>
      <c r="K4" s="57"/>
      <c r="L4" s="57"/>
      <c r="M4" s="57"/>
    </row>
    <row r="5" spans="1:14" ht="13" x14ac:dyDescent="0.25">
      <c r="A5" s="58"/>
      <c r="B5" s="59"/>
      <c r="C5" s="59"/>
      <c r="D5" s="60"/>
      <c r="E5" s="57"/>
      <c r="F5" s="57"/>
      <c r="G5" s="57"/>
      <c r="H5" s="57"/>
      <c r="I5" s="57"/>
      <c r="J5" s="57"/>
      <c r="K5" s="57"/>
      <c r="L5" s="57"/>
      <c r="M5" s="57"/>
    </row>
    <row r="6" spans="1:14" ht="14.5" x14ac:dyDescent="0.35">
      <c r="A6" s="57"/>
      <c r="B6" s="57"/>
      <c r="C6" s="61" t="s">
        <v>66</v>
      </c>
      <c r="D6" s="62" t="s">
        <v>67</v>
      </c>
      <c r="E6" s="63" t="s">
        <v>68</v>
      </c>
      <c r="F6" s="63" t="s">
        <v>69</v>
      </c>
      <c r="G6" s="63" t="s">
        <v>70</v>
      </c>
      <c r="H6" s="63" t="s">
        <v>71</v>
      </c>
      <c r="I6" s="63" t="s">
        <v>72</v>
      </c>
      <c r="J6" s="63" t="s">
        <v>73</v>
      </c>
      <c r="K6" s="63" t="s">
        <v>74</v>
      </c>
      <c r="L6" s="63" t="s">
        <v>75</v>
      </c>
      <c r="M6" s="63" t="s">
        <v>76</v>
      </c>
      <c r="N6" s="63" t="s">
        <v>77</v>
      </c>
    </row>
    <row r="7" spans="1:14" ht="14" x14ac:dyDescent="0.25">
      <c r="A7" s="57"/>
      <c r="B7" s="50" t="s">
        <v>78</v>
      </c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x14ac:dyDescent="0.25">
      <c r="A9" s="57"/>
      <c r="B9" s="50" t="s">
        <v>61</v>
      </c>
      <c r="C9" s="51">
        <f>'Réalisés et Prévisionnel'!H44</f>
        <v>0</v>
      </c>
      <c r="D9" s="51">
        <f>'Réalisés et Prévisionnel'!J44</f>
        <v>0</v>
      </c>
      <c r="E9" s="51">
        <f>D9*(1+D3)</f>
        <v>0</v>
      </c>
      <c r="F9" s="51">
        <f>E9*(1+D3)</f>
        <v>0</v>
      </c>
      <c r="G9" s="51">
        <f>F9*(1+D3)</f>
        <v>0</v>
      </c>
      <c r="H9" s="51">
        <f>G9*(1+D3)</f>
        <v>0</v>
      </c>
      <c r="I9" s="51">
        <f>H9*(1+D3)</f>
        <v>0</v>
      </c>
      <c r="J9" s="51">
        <f>I9*(1+D3)</f>
        <v>0</v>
      </c>
      <c r="K9" s="51">
        <f>J9*(1+D3)</f>
        <v>0</v>
      </c>
      <c r="L9" s="51">
        <f>K9*(1+D3)</f>
        <v>0</v>
      </c>
      <c r="M9" s="51">
        <f>L9*(1+D3)</f>
        <v>0</v>
      </c>
      <c r="N9" s="51">
        <f>M9*(1+D3)</f>
        <v>0</v>
      </c>
    </row>
    <row r="10" spans="1:14" x14ac:dyDescent="0.25">
      <c r="A10" s="57"/>
      <c r="B10" s="50" t="s">
        <v>62</v>
      </c>
      <c r="C10" s="51">
        <f>'Réalisés et Prévisionnel'!H45</f>
        <v>0</v>
      </c>
      <c r="D10" s="51">
        <f>'Réalisés et Prévisionnel'!J45</f>
        <v>0</v>
      </c>
      <c r="E10" s="51">
        <f>D10*(1+D4)</f>
        <v>0</v>
      </c>
      <c r="F10" s="51">
        <f>E10*(1+D4)</f>
        <v>0</v>
      </c>
      <c r="G10" s="51">
        <f>F10*(1+D4)</f>
        <v>0</v>
      </c>
      <c r="H10" s="51">
        <f>G10*(1+D4)</f>
        <v>0</v>
      </c>
      <c r="I10" s="51">
        <f>H10*(1+D4)</f>
        <v>0</v>
      </c>
      <c r="J10" s="51">
        <f>I10*(1+D4)</f>
        <v>0</v>
      </c>
      <c r="K10" s="51">
        <f>J10*(1+D4)</f>
        <v>0</v>
      </c>
      <c r="L10" s="51">
        <f>K10*(1+D4)</f>
        <v>0</v>
      </c>
      <c r="M10" s="51">
        <f>L10*(1+D4)</f>
        <v>0</v>
      </c>
      <c r="N10" s="51">
        <f>M10*(1+D4)</f>
        <v>0</v>
      </c>
    </row>
    <row r="11" spans="1:14" ht="14.5" x14ac:dyDescent="0.25">
      <c r="A11" s="57"/>
      <c r="B11" s="47" t="s">
        <v>79</v>
      </c>
      <c r="C11" s="48"/>
      <c r="D11" s="48"/>
      <c r="E11" s="48">
        <f>'Prêt envisagé'!H19</f>
        <v>0.01</v>
      </c>
      <c r="F11" s="48">
        <f>'Prêt envisagé'!H20</f>
        <v>5.0248756218905493E-3</v>
      </c>
      <c r="G11" s="48">
        <f>'Prêt envisagé'!H21</f>
        <v>0</v>
      </c>
      <c r="H11" s="48">
        <f>'Prêt envisagé'!H22</f>
        <v>0</v>
      </c>
      <c r="I11" s="48">
        <f>'Prêt envisagé'!H23</f>
        <v>0</v>
      </c>
      <c r="J11" s="48">
        <f>'Prêt envisagé'!H24</f>
        <v>0</v>
      </c>
      <c r="K11" s="48">
        <f>'Prêt envisagé'!H25</f>
        <v>0</v>
      </c>
      <c r="L11" s="48">
        <f>'Prêt envisagé'!H26</f>
        <v>0</v>
      </c>
      <c r="M11" s="48">
        <f>'Prêt envisagé'!H27</f>
        <v>0</v>
      </c>
      <c r="N11" s="48">
        <f>'Prêt envisagé'!H28</f>
        <v>0</v>
      </c>
    </row>
    <row r="12" spans="1:14" ht="14.5" x14ac:dyDescent="0.25">
      <c r="A12" s="57"/>
      <c r="B12" s="49" t="s">
        <v>80</v>
      </c>
      <c r="C12" s="48"/>
      <c r="D12" s="48"/>
      <c r="E12" s="48">
        <f>Loan_Amount/Loan_Years</f>
        <v>0.5</v>
      </c>
      <c r="F12" s="48">
        <f>E12</f>
        <v>0.5</v>
      </c>
      <c r="G12" s="48">
        <f t="shared" ref="G12:N12" si="0">F12</f>
        <v>0.5</v>
      </c>
      <c r="H12" s="48">
        <f t="shared" si="0"/>
        <v>0.5</v>
      </c>
      <c r="I12" s="48">
        <f t="shared" si="0"/>
        <v>0.5</v>
      </c>
      <c r="J12" s="48">
        <f t="shared" si="0"/>
        <v>0.5</v>
      </c>
      <c r="K12" s="48">
        <f t="shared" si="0"/>
        <v>0.5</v>
      </c>
      <c r="L12" s="48">
        <f t="shared" si="0"/>
        <v>0.5</v>
      </c>
      <c r="M12" s="48">
        <f t="shared" si="0"/>
        <v>0.5</v>
      </c>
      <c r="N12" s="48">
        <f t="shared" si="0"/>
        <v>0.5</v>
      </c>
    </row>
    <row r="13" spans="1:14" x14ac:dyDescent="0.25">
      <c r="A13" s="57"/>
      <c r="B13" s="50" t="s">
        <v>81</v>
      </c>
      <c r="C13" s="51">
        <f>C9-C10-C11-C12</f>
        <v>0</v>
      </c>
      <c r="D13" s="51">
        <f t="shared" ref="D13:L13" si="1">D9-D10-D11-D12</f>
        <v>0</v>
      </c>
      <c r="E13" s="51">
        <f t="shared" si="1"/>
        <v>-0.51</v>
      </c>
      <c r="F13" s="51">
        <f t="shared" si="1"/>
        <v>-0.50502487562189058</v>
      </c>
      <c r="G13" s="51">
        <f t="shared" si="1"/>
        <v>-0.5</v>
      </c>
      <c r="H13" s="51">
        <f>H9-H10-H11-H12</f>
        <v>-0.5</v>
      </c>
      <c r="I13" s="51">
        <f t="shared" si="1"/>
        <v>-0.5</v>
      </c>
      <c r="J13" s="51">
        <f t="shared" si="1"/>
        <v>-0.5</v>
      </c>
      <c r="K13" s="51">
        <f t="shared" si="1"/>
        <v>-0.5</v>
      </c>
      <c r="L13" s="51">
        <f t="shared" si="1"/>
        <v>-0.5</v>
      </c>
      <c r="M13" s="51">
        <f>M9-M10-M11-M12</f>
        <v>-0.5</v>
      </c>
      <c r="N13" s="51">
        <f>N9-N10-N11-N12</f>
        <v>-0.5</v>
      </c>
    </row>
    <row r="14" spans="1:14" x14ac:dyDescent="0.25">
      <c r="A14" s="57"/>
      <c r="B14" s="6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x14ac:dyDescent="0.25">
      <c r="A15" s="57"/>
      <c r="B15" s="67" t="s">
        <v>82</v>
      </c>
      <c r="C15" s="51">
        <f>'Réalisés et Prévisionnel'!H25</f>
        <v>0</v>
      </c>
      <c r="D15" s="51">
        <f>'Réalisés et Prévisionnel'!J25</f>
        <v>0</v>
      </c>
      <c r="E15" s="51">
        <f>D15</f>
        <v>0</v>
      </c>
      <c r="F15" s="51">
        <f t="shared" ref="F15:N15" si="2">E15</f>
        <v>0</v>
      </c>
      <c r="G15" s="51">
        <f t="shared" si="2"/>
        <v>0</v>
      </c>
      <c r="H15" s="51">
        <f t="shared" si="2"/>
        <v>0</v>
      </c>
      <c r="I15" s="51">
        <f t="shared" si="2"/>
        <v>0</v>
      </c>
      <c r="J15" s="51">
        <f t="shared" si="2"/>
        <v>0</v>
      </c>
      <c r="K15" s="51">
        <f t="shared" si="2"/>
        <v>0</v>
      </c>
      <c r="L15" s="51">
        <f t="shared" si="2"/>
        <v>0</v>
      </c>
      <c r="M15" s="51">
        <f t="shared" si="2"/>
        <v>0</v>
      </c>
      <c r="N15" s="51">
        <f t="shared" si="2"/>
        <v>0</v>
      </c>
    </row>
    <row r="16" spans="1:14" x14ac:dyDescent="0.2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ht="14.5" x14ac:dyDescent="0.25">
      <c r="A17" s="57"/>
      <c r="B17" s="68" t="s">
        <v>83</v>
      </c>
      <c r="C17" s="69">
        <f>C13+C15+C12</f>
        <v>0</v>
      </c>
      <c r="D17" s="69">
        <f t="shared" ref="D17:N17" si="3">D13+D15+D12</f>
        <v>0</v>
      </c>
      <c r="E17" s="69">
        <f t="shared" si="3"/>
        <v>-1.0000000000000009E-2</v>
      </c>
      <c r="F17" s="69">
        <f t="shared" si="3"/>
        <v>-5.0248756218905788E-3</v>
      </c>
      <c r="G17" s="69">
        <f t="shared" si="3"/>
        <v>0</v>
      </c>
      <c r="H17" s="69">
        <f t="shared" si="3"/>
        <v>0</v>
      </c>
      <c r="I17" s="69">
        <f t="shared" si="3"/>
        <v>0</v>
      </c>
      <c r="J17" s="69">
        <f t="shared" si="3"/>
        <v>0</v>
      </c>
      <c r="K17" s="69">
        <f t="shared" si="3"/>
        <v>0</v>
      </c>
      <c r="L17" s="69">
        <f t="shared" si="3"/>
        <v>0</v>
      </c>
      <c r="M17" s="69">
        <f t="shared" si="3"/>
        <v>0</v>
      </c>
      <c r="N17" s="69">
        <f t="shared" si="3"/>
        <v>0</v>
      </c>
    </row>
    <row r="18" spans="1:14" s="72" customFormat="1" ht="15" thickBot="1" x14ac:dyDescent="0.3">
      <c r="A18" s="57"/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1:14" s="72" customFormat="1" ht="14.5" x14ac:dyDescent="0.25">
      <c r="A19" s="402" t="s">
        <v>84</v>
      </c>
      <c r="B19" s="148" t="s">
        <v>85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50"/>
    </row>
    <row r="20" spans="1:14" s="72" customFormat="1" ht="14.5" x14ac:dyDescent="0.25">
      <c r="A20" s="403"/>
      <c r="B20" s="151" t="s">
        <v>86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152"/>
    </row>
    <row r="21" spans="1:14" s="72" customFormat="1" ht="14.5" x14ac:dyDescent="0.25">
      <c r="A21" s="403"/>
      <c r="B21" s="153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152"/>
    </row>
    <row r="22" spans="1:14" s="72" customFormat="1" ht="14.5" x14ac:dyDescent="0.25">
      <c r="A22" s="403"/>
      <c r="B22" s="153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152"/>
    </row>
    <row r="23" spans="1:14" s="72" customFormat="1" ht="14.5" x14ac:dyDescent="0.25">
      <c r="A23" s="403"/>
      <c r="B23" s="153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152"/>
    </row>
    <row r="24" spans="1:14" s="72" customFormat="1" ht="14.5" x14ac:dyDescent="0.25">
      <c r="A24" s="403"/>
      <c r="B24" s="153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152"/>
    </row>
    <row r="25" spans="1:14" s="72" customFormat="1" ht="14.5" x14ac:dyDescent="0.25">
      <c r="A25" s="403"/>
      <c r="B25" s="153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152"/>
    </row>
    <row r="26" spans="1:14" s="72" customFormat="1" ht="14.5" x14ac:dyDescent="0.25">
      <c r="A26" s="403"/>
      <c r="B26" s="153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152"/>
    </row>
    <row r="27" spans="1:14" ht="15" thickBot="1" x14ac:dyDescent="0.3">
      <c r="A27" s="404"/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6"/>
    </row>
    <row r="28" spans="1:14" ht="14.5" x14ac:dyDescent="0.25">
      <c r="A28" s="159"/>
      <c r="B28" s="15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</row>
    <row r="29" spans="1:14" ht="14.5" x14ac:dyDescent="0.25">
      <c r="A29" s="159"/>
      <c r="B29" s="161" t="s">
        <v>121</v>
      </c>
      <c r="C29" s="162"/>
      <c r="D29" s="162">
        <f>'plan pluri-annuel d''investismt'!D4</f>
        <v>0</v>
      </c>
      <c r="E29" s="162">
        <f>'plan pluri-annuel d''investismt'!E4</f>
        <v>0</v>
      </c>
      <c r="F29" s="162">
        <f>'plan pluri-annuel d''investismt'!F4</f>
        <v>0</v>
      </c>
      <c r="G29" s="162">
        <f>'plan pluri-annuel d''investismt'!G4</f>
        <v>0</v>
      </c>
      <c r="H29" s="162">
        <f>'plan pluri-annuel d''investismt'!H4</f>
        <v>0</v>
      </c>
      <c r="I29" s="162">
        <f>'plan pluri-annuel d''investismt'!I4</f>
        <v>0</v>
      </c>
      <c r="J29" s="162">
        <f>'plan pluri-annuel d''investismt'!J4</f>
        <v>0</v>
      </c>
      <c r="K29" s="162">
        <f>'plan pluri-annuel d''investismt'!K4</f>
        <v>0</v>
      </c>
      <c r="L29" s="162">
        <f>'plan pluri-annuel d''investismt'!L4</f>
        <v>0</v>
      </c>
      <c r="M29" s="162">
        <f>'plan pluri-annuel d''investismt'!M4</f>
        <v>0</v>
      </c>
      <c r="N29" s="162">
        <f>'plan pluri-annuel d''investismt'!N4</f>
        <v>0</v>
      </c>
    </row>
    <row r="30" spans="1:14" x14ac:dyDescent="0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1:14" x14ac:dyDescent="0.25">
      <c r="A31" s="57"/>
      <c r="B31" s="67" t="s">
        <v>87</v>
      </c>
      <c r="C31" s="51"/>
      <c r="D31" s="51"/>
      <c r="E31" s="51">
        <f>'Prêt envisagé'!G19</f>
        <v>0.49751243781094512</v>
      </c>
      <c r="F31" s="51">
        <f>'Prêt envisagé'!G20</f>
        <v>0.49746268656716436</v>
      </c>
      <c r="G31" s="51">
        <f>'Prêt envisagé'!G21</f>
        <v>0</v>
      </c>
      <c r="H31" s="51">
        <f>'Prêt envisagé'!G22</f>
        <v>0</v>
      </c>
      <c r="I31" s="51">
        <f>'Prêt envisagé'!G23</f>
        <v>0</v>
      </c>
      <c r="J31" s="51">
        <f>'Prêt envisagé'!G24</f>
        <v>0</v>
      </c>
      <c r="K31" s="51">
        <f>'Prêt envisagé'!G25</f>
        <v>0</v>
      </c>
      <c r="L31" s="51">
        <f>'Prêt envisagé'!G26</f>
        <v>0</v>
      </c>
      <c r="M31" s="51">
        <f>'Prêt envisagé'!G27</f>
        <v>0</v>
      </c>
      <c r="N31" s="51">
        <f>'Prêt envisagé'!G28</f>
        <v>0</v>
      </c>
    </row>
    <row r="32" spans="1:14" x14ac:dyDescent="0.25">
      <c r="A32" s="57"/>
      <c r="B32" s="73"/>
      <c r="C32" s="73"/>
      <c r="D32" s="73"/>
      <c r="E32" s="73"/>
      <c r="F32" s="74"/>
      <c r="G32" s="74"/>
      <c r="H32" s="74"/>
      <c r="I32" s="74"/>
      <c r="J32" s="74"/>
      <c r="K32" s="74"/>
      <c r="L32" s="74"/>
      <c r="M32" s="74"/>
      <c r="N32" s="74"/>
    </row>
    <row r="33" spans="1:14" ht="15.5" x14ac:dyDescent="0.25">
      <c r="A33" s="57"/>
      <c r="B33" s="75" t="s">
        <v>88</v>
      </c>
      <c r="C33" s="76">
        <f>C17-SUM(C19:C27)-C31</f>
        <v>0</v>
      </c>
      <c r="D33" s="76">
        <f t="shared" ref="D33:N33" si="4">D17-SUM(D19:D27)-D31+D29</f>
        <v>0</v>
      </c>
      <c r="E33" s="76">
        <f t="shared" si="4"/>
        <v>-0.50751243781094513</v>
      </c>
      <c r="F33" s="76">
        <f t="shared" si="4"/>
        <v>-0.50248756218905499</v>
      </c>
      <c r="G33" s="76">
        <f t="shared" si="4"/>
        <v>0</v>
      </c>
      <c r="H33" s="76">
        <f t="shared" si="4"/>
        <v>0</v>
      </c>
      <c r="I33" s="76">
        <f t="shared" si="4"/>
        <v>0</v>
      </c>
      <c r="J33" s="76">
        <f t="shared" si="4"/>
        <v>0</v>
      </c>
      <c r="K33" s="76">
        <f t="shared" si="4"/>
        <v>0</v>
      </c>
      <c r="L33" s="76">
        <f t="shared" si="4"/>
        <v>0</v>
      </c>
      <c r="M33" s="76">
        <f t="shared" si="4"/>
        <v>0</v>
      </c>
      <c r="N33" s="76">
        <f t="shared" si="4"/>
        <v>0</v>
      </c>
    </row>
    <row r="34" spans="1:14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1:14" ht="25" x14ac:dyDescent="0.25">
      <c r="A35" s="57"/>
      <c r="B35" s="77" t="s">
        <v>89</v>
      </c>
      <c r="C35" s="51"/>
      <c r="D35" s="51">
        <f>'plan pluri-annuel d''investismt'!D5</f>
        <v>0</v>
      </c>
      <c r="E35" s="51">
        <f>'plan pluri-annuel d''investismt'!E5</f>
        <v>0</v>
      </c>
      <c r="F35" s="51">
        <f>'plan pluri-annuel d''investismt'!F5</f>
        <v>0</v>
      </c>
      <c r="G35" s="51">
        <f>'plan pluri-annuel d''investismt'!G5</f>
        <v>0</v>
      </c>
      <c r="H35" s="51">
        <f>'plan pluri-annuel d''investismt'!H5</f>
        <v>0</v>
      </c>
      <c r="I35" s="51">
        <f>'plan pluri-annuel d''investismt'!I5</f>
        <v>0</v>
      </c>
      <c r="J35" s="51">
        <f>'plan pluri-annuel d''investismt'!J5</f>
        <v>0</v>
      </c>
      <c r="K35" s="51">
        <f>'plan pluri-annuel d''investismt'!K5</f>
        <v>0</v>
      </c>
      <c r="L35" s="51">
        <f>'plan pluri-annuel d''investismt'!L5</f>
        <v>0</v>
      </c>
      <c r="M35" s="51">
        <f>'plan pluri-annuel d''investismt'!M5</f>
        <v>0</v>
      </c>
      <c r="N35" s="51">
        <f>'plan pluri-annuel d''investismt'!N5</f>
        <v>0</v>
      </c>
    </row>
    <row r="36" spans="1:14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x14ac:dyDescent="0.25">
      <c r="A37" s="57"/>
      <c r="B37" s="67" t="s">
        <v>90</v>
      </c>
      <c r="C37" s="51">
        <f t="shared" ref="C37:N37" si="5">C33-C35</f>
        <v>0</v>
      </c>
      <c r="D37" s="51">
        <f t="shared" si="5"/>
        <v>0</v>
      </c>
      <c r="E37" s="51">
        <f t="shared" si="5"/>
        <v>-0.50751243781094513</v>
      </c>
      <c r="F37" s="51">
        <f t="shared" si="5"/>
        <v>-0.50248756218905499</v>
      </c>
      <c r="G37" s="51">
        <f t="shared" si="5"/>
        <v>0</v>
      </c>
      <c r="H37" s="51">
        <f t="shared" si="5"/>
        <v>0</v>
      </c>
      <c r="I37" s="51">
        <f t="shared" si="5"/>
        <v>0</v>
      </c>
      <c r="J37" s="51">
        <f t="shared" si="5"/>
        <v>0</v>
      </c>
      <c r="K37" s="51">
        <f t="shared" si="5"/>
        <v>0</v>
      </c>
      <c r="L37" s="51">
        <f t="shared" si="5"/>
        <v>0</v>
      </c>
      <c r="M37" s="51">
        <f t="shared" si="5"/>
        <v>0</v>
      </c>
      <c r="N37" s="51">
        <f t="shared" si="5"/>
        <v>0</v>
      </c>
    </row>
    <row r="38" spans="1:14" x14ac:dyDescent="0.2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29" x14ac:dyDescent="0.25">
      <c r="A39" s="57"/>
      <c r="B39" s="78" t="s">
        <v>91</v>
      </c>
      <c r="C39" s="405">
        <f>B40+C37</f>
        <v>0</v>
      </c>
      <c r="D39" s="399">
        <f t="shared" ref="D39:L39" si="6">C39+D37</f>
        <v>0</v>
      </c>
      <c r="E39" s="399">
        <f>D39+E37</f>
        <v>-0.50751243781094513</v>
      </c>
      <c r="F39" s="399">
        <f t="shared" si="6"/>
        <v>-1.0100000000000002</v>
      </c>
      <c r="G39" s="399">
        <f t="shared" si="6"/>
        <v>-1.0100000000000002</v>
      </c>
      <c r="H39" s="399">
        <f>G39+H37</f>
        <v>-1.0100000000000002</v>
      </c>
      <c r="I39" s="399">
        <f t="shared" si="6"/>
        <v>-1.0100000000000002</v>
      </c>
      <c r="J39" s="399">
        <f t="shared" si="6"/>
        <v>-1.0100000000000002</v>
      </c>
      <c r="K39" s="399">
        <f t="shared" si="6"/>
        <v>-1.0100000000000002</v>
      </c>
      <c r="L39" s="399">
        <f t="shared" si="6"/>
        <v>-1.0100000000000002</v>
      </c>
      <c r="M39" s="399">
        <f>L39+M37</f>
        <v>-1.0100000000000002</v>
      </c>
      <c r="N39" s="399">
        <f>M39+N37</f>
        <v>-1.0100000000000002</v>
      </c>
    </row>
    <row r="40" spans="1:14" ht="29" customHeight="1" x14ac:dyDescent="0.25">
      <c r="A40" s="57"/>
      <c r="B40" s="52">
        <f>'Réalisés et Prévisionnel'!F50</f>
        <v>0</v>
      </c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</row>
    <row r="41" spans="1:14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14" ht="25.5" customHeight="1" x14ac:dyDescent="0.25">
      <c r="A42" s="57"/>
      <c r="B42" s="79" t="s">
        <v>94</v>
      </c>
      <c r="C42" s="80" t="e">
        <f t="shared" ref="C42:N42" si="7">C39/C10</f>
        <v>#DIV/0!</v>
      </c>
      <c r="D42" s="80" t="e">
        <f t="shared" si="7"/>
        <v>#DIV/0!</v>
      </c>
      <c r="E42" s="80" t="e">
        <f t="shared" si="7"/>
        <v>#DIV/0!</v>
      </c>
      <c r="F42" s="80" t="e">
        <f t="shared" si="7"/>
        <v>#DIV/0!</v>
      </c>
      <c r="G42" s="80" t="e">
        <f t="shared" si="7"/>
        <v>#DIV/0!</v>
      </c>
      <c r="H42" s="80" t="e">
        <f t="shared" si="7"/>
        <v>#DIV/0!</v>
      </c>
      <c r="I42" s="80" t="e">
        <f t="shared" si="7"/>
        <v>#DIV/0!</v>
      </c>
      <c r="J42" s="80" t="e">
        <f t="shared" si="7"/>
        <v>#DIV/0!</v>
      </c>
      <c r="K42" s="80" t="e">
        <f t="shared" si="7"/>
        <v>#DIV/0!</v>
      </c>
      <c r="L42" s="80" t="e">
        <f t="shared" si="7"/>
        <v>#DIV/0!</v>
      </c>
      <c r="M42" s="80" t="e">
        <f t="shared" si="7"/>
        <v>#DIV/0!</v>
      </c>
      <c r="N42" s="80" t="e">
        <f t="shared" si="7"/>
        <v>#DIV/0!</v>
      </c>
    </row>
    <row r="43" spans="1:14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1:14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1:14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</sheetData>
  <sheetProtection algorithmName="SHA-512" hashValue="/t0EkxcHhbt5HEE8VfJq7ED/dmvmNNhsuN4ixSTFM5wnI/F0QRuaahVDRiGLlmz0amKx01vaVnFKStAjuEuxCQ==" saltValue="uvxleLsitgsTdqVioiM3+g==" spinCount="100000" sheet="1" objects="1" scenarios="1"/>
  <mergeCells count="17">
    <mergeCell ref="L39:L40"/>
    <mergeCell ref="M39:M40"/>
    <mergeCell ref="N39:N40"/>
    <mergeCell ref="A1:N1"/>
    <mergeCell ref="A2:C2"/>
    <mergeCell ref="A3:C3"/>
    <mergeCell ref="A19:A27"/>
    <mergeCell ref="C39:C40"/>
    <mergeCell ref="D39:D40"/>
    <mergeCell ref="E39:E40"/>
    <mergeCell ref="F39:F40"/>
    <mergeCell ref="G39:G40"/>
    <mergeCell ref="H39:H40"/>
    <mergeCell ref="A4:C4"/>
    <mergeCell ref="I39:I40"/>
    <mergeCell ref="J39:J40"/>
    <mergeCell ref="K39:K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AD3B4-CCA6-414F-BFE0-6ACA06A6B671}">
  <dimension ref="B2:O10"/>
  <sheetViews>
    <sheetView workbookViewId="0">
      <selection activeCell="O13" sqref="O13"/>
    </sheetView>
  </sheetViews>
  <sheetFormatPr baseColWidth="10" defaultRowHeight="12.5" x14ac:dyDescent="0.25"/>
  <sheetData>
    <row r="2" spans="2:15" x14ac:dyDescent="0.25">
      <c r="B2" s="221" t="s">
        <v>129</v>
      </c>
    </row>
    <row r="4" spans="2:15" x14ac:dyDescent="0.25">
      <c r="B4" s="220" t="s">
        <v>125</v>
      </c>
      <c r="E4" s="221" t="s">
        <v>114</v>
      </c>
      <c r="G4" t="s">
        <v>140</v>
      </c>
      <c r="J4" s="221" t="s">
        <v>158</v>
      </c>
      <c r="L4" s="221" t="s">
        <v>162</v>
      </c>
      <c r="M4" s="226">
        <v>0</v>
      </c>
      <c r="O4" s="221" t="s">
        <v>165</v>
      </c>
    </row>
    <row r="5" spans="2:15" x14ac:dyDescent="0.25">
      <c r="B5" s="220" t="s">
        <v>123</v>
      </c>
      <c r="E5" s="221" t="s">
        <v>115</v>
      </c>
      <c r="G5" t="s">
        <v>141</v>
      </c>
      <c r="J5" s="221" t="s">
        <v>159</v>
      </c>
      <c r="L5" s="221" t="s">
        <v>163</v>
      </c>
      <c r="M5" s="226">
        <v>0.25</v>
      </c>
      <c r="O5" s="221" t="s">
        <v>166</v>
      </c>
    </row>
    <row r="6" spans="2:15" x14ac:dyDescent="0.25">
      <c r="B6" s="220" t="s">
        <v>128</v>
      </c>
      <c r="E6" s="221" t="s">
        <v>116</v>
      </c>
      <c r="G6" t="s">
        <v>142</v>
      </c>
      <c r="M6" s="226">
        <v>0.5</v>
      </c>
      <c r="O6" s="221" t="s">
        <v>167</v>
      </c>
    </row>
    <row r="7" spans="2:15" x14ac:dyDescent="0.25">
      <c r="B7" s="220" t="s">
        <v>124</v>
      </c>
      <c r="E7" s="221" t="s">
        <v>117</v>
      </c>
      <c r="G7" t="s">
        <v>143</v>
      </c>
      <c r="M7" s="226">
        <v>0.75</v>
      </c>
      <c r="O7" s="221" t="s">
        <v>168</v>
      </c>
    </row>
    <row r="8" spans="2:15" x14ac:dyDescent="0.25">
      <c r="B8" s="220" t="s">
        <v>126</v>
      </c>
      <c r="E8" s="221" t="s">
        <v>130</v>
      </c>
      <c r="G8" t="s">
        <v>144</v>
      </c>
      <c r="M8" s="226">
        <v>1</v>
      </c>
      <c r="O8" s="221" t="s">
        <v>169</v>
      </c>
    </row>
    <row r="9" spans="2:15" x14ac:dyDescent="0.25">
      <c r="B9" s="220" t="s">
        <v>127</v>
      </c>
      <c r="E9" s="221" t="s">
        <v>131</v>
      </c>
    </row>
    <row r="10" spans="2:15" x14ac:dyDescent="0.25">
      <c r="E10" s="221" t="s">
        <v>132</v>
      </c>
    </row>
  </sheetData>
  <sortState xmlns:xlrd2="http://schemas.microsoft.com/office/spreadsheetml/2017/richdata2" ref="B3:B9">
    <sortCondition ref="B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D916E-15D3-45EB-ADB3-93B7D2A780DF}">
  <sheetPr>
    <tabColor theme="9" tint="-0.499984740745262"/>
  </sheetPr>
  <dimension ref="A1:P26"/>
  <sheetViews>
    <sheetView zoomScaleNormal="100" workbookViewId="0">
      <selection activeCell="B29" sqref="B29:N29"/>
    </sheetView>
  </sheetViews>
  <sheetFormatPr baseColWidth="10" defaultRowHeight="12.5" x14ac:dyDescent="0.25"/>
  <cols>
    <col min="1" max="16384" width="10.90625" style="223"/>
  </cols>
  <sheetData>
    <row r="1" spans="1:15" ht="23" x14ac:dyDescent="0.25">
      <c r="B1" s="251" t="s">
        <v>154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</row>
    <row r="3" spans="1:15" ht="27" customHeight="1" x14ac:dyDescent="0.25">
      <c r="B3" s="299" t="s">
        <v>146</v>
      </c>
      <c r="C3" s="299"/>
      <c r="D3" s="299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5" ht="17.5" customHeight="1" thickBot="1" x14ac:dyDescent="0.3">
      <c r="D4" s="225"/>
      <c r="E4" s="284"/>
      <c r="F4" s="284"/>
      <c r="G4" s="284"/>
      <c r="H4" s="284"/>
      <c r="I4" s="284"/>
      <c r="J4" s="284"/>
      <c r="K4" s="284"/>
      <c r="L4" s="284"/>
      <c r="M4" s="284"/>
      <c r="N4" s="284"/>
    </row>
    <row r="5" spans="1:15" ht="18" customHeight="1" x14ac:dyDescent="0.25">
      <c r="B5" s="300" t="s">
        <v>145</v>
      </c>
      <c r="C5" s="301"/>
      <c r="D5" s="302"/>
      <c r="E5" s="285"/>
      <c r="F5" s="285"/>
      <c r="G5" s="285"/>
      <c r="H5" s="285"/>
      <c r="I5" s="285"/>
      <c r="J5" s="285"/>
      <c r="K5" s="285"/>
      <c r="L5" s="285"/>
      <c r="M5" s="285"/>
      <c r="N5" s="286"/>
    </row>
    <row r="6" spans="1:15" ht="18" customHeight="1" x14ac:dyDescent="0.25">
      <c r="B6" s="298" t="s">
        <v>148</v>
      </c>
      <c r="C6" s="291"/>
      <c r="D6" s="292"/>
      <c r="E6" s="259"/>
      <c r="F6" s="291"/>
      <c r="G6" s="291"/>
      <c r="H6" s="291"/>
      <c r="I6" s="291"/>
      <c r="J6" s="290" t="s">
        <v>149</v>
      </c>
      <c r="K6" s="291"/>
      <c r="L6" s="291"/>
      <c r="M6" s="291"/>
      <c r="N6" s="292"/>
    </row>
    <row r="7" spans="1:15" ht="18" customHeight="1" thickBot="1" x14ac:dyDescent="0.3">
      <c r="B7" s="293" t="s">
        <v>147</v>
      </c>
      <c r="C7" s="294"/>
      <c r="D7" s="295"/>
      <c r="E7" s="296"/>
      <c r="F7" s="294"/>
      <c r="G7" s="294"/>
      <c r="H7" s="294"/>
      <c r="I7" s="294"/>
      <c r="J7" s="297" t="s">
        <v>150</v>
      </c>
      <c r="K7" s="294"/>
      <c r="L7" s="294"/>
      <c r="M7" s="294"/>
      <c r="N7" s="295"/>
    </row>
    <row r="8" spans="1:15" ht="18" customHeight="1" thickBot="1" x14ac:dyDescent="0.3">
      <c r="E8" s="284"/>
      <c r="F8" s="284"/>
      <c r="G8" s="284"/>
      <c r="H8" s="284"/>
      <c r="I8" s="284"/>
      <c r="J8" s="284"/>
      <c r="K8" s="284"/>
      <c r="L8" s="284"/>
      <c r="M8" s="284"/>
      <c r="N8" s="284"/>
    </row>
    <row r="9" spans="1:15" ht="18" customHeight="1" x14ac:dyDescent="0.25">
      <c r="B9" s="300" t="s">
        <v>151</v>
      </c>
      <c r="C9" s="301"/>
      <c r="D9" s="302"/>
      <c r="E9" s="285"/>
      <c r="F9" s="285"/>
      <c r="G9" s="285"/>
      <c r="H9" s="285"/>
      <c r="I9" s="285"/>
      <c r="J9" s="285"/>
      <c r="K9" s="285"/>
      <c r="L9" s="285"/>
      <c r="M9" s="285"/>
      <c r="N9" s="286"/>
    </row>
    <row r="10" spans="1:15" ht="18" customHeight="1" x14ac:dyDescent="0.25">
      <c r="B10" s="298" t="s">
        <v>152</v>
      </c>
      <c r="C10" s="291"/>
      <c r="D10" s="292"/>
      <c r="E10" s="259"/>
      <c r="F10" s="291"/>
      <c r="G10" s="291"/>
      <c r="H10" s="291"/>
      <c r="I10" s="291"/>
      <c r="J10" s="290" t="s">
        <v>149</v>
      </c>
      <c r="K10" s="291"/>
      <c r="L10" s="291"/>
      <c r="M10" s="291"/>
      <c r="N10" s="292"/>
    </row>
    <row r="11" spans="1:15" ht="18" customHeight="1" thickBot="1" x14ac:dyDescent="0.3">
      <c r="B11" s="293" t="s">
        <v>147</v>
      </c>
      <c r="C11" s="294"/>
      <c r="D11" s="295"/>
      <c r="E11" s="296"/>
      <c r="F11" s="294"/>
      <c r="G11" s="294"/>
      <c r="H11" s="294"/>
      <c r="I11" s="294"/>
      <c r="J11" s="297" t="s">
        <v>150</v>
      </c>
      <c r="K11" s="294"/>
      <c r="L11" s="294"/>
      <c r="M11" s="294"/>
      <c r="N11" s="295"/>
    </row>
    <row r="12" spans="1:15" ht="17.5" customHeight="1" thickBot="1" x14ac:dyDescent="0.3"/>
    <row r="13" spans="1:15" ht="47" customHeight="1" thickBot="1" x14ac:dyDescent="0.3">
      <c r="A13" s="287" t="s">
        <v>153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9"/>
    </row>
    <row r="16" spans="1:15" ht="23" x14ac:dyDescent="0.25">
      <c r="B16" s="251" t="s">
        <v>155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3"/>
    </row>
    <row r="18" spans="1:16" s="224" customFormat="1" ht="39" customHeight="1" thickBot="1" x14ac:dyDescent="0.3">
      <c r="F18" s="280" t="s">
        <v>157</v>
      </c>
      <c r="G18" s="280"/>
      <c r="H18" s="280"/>
      <c r="I18" s="280"/>
      <c r="J18" s="281" t="s">
        <v>161</v>
      </c>
      <c r="K18" s="281"/>
      <c r="L18" s="280" t="s">
        <v>160</v>
      </c>
      <c r="M18" s="280"/>
      <c r="N18" s="280"/>
      <c r="O18" s="280"/>
      <c r="P18" s="220"/>
    </row>
    <row r="19" spans="1:16" ht="25" customHeight="1" x14ac:dyDescent="0.25">
      <c r="A19" s="271" t="s">
        <v>156</v>
      </c>
      <c r="B19" s="272"/>
      <c r="C19" s="273"/>
      <c r="D19" s="265" t="s">
        <v>164</v>
      </c>
      <c r="E19" s="266"/>
      <c r="F19" s="281"/>
      <c r="G19" s="281"/>
      <c r="H19" s="281"/>
      <c r="I19" s="281"/>
      <c r="J19" s="282"/>
      <c r="K19" s="266"/>
      <c r="L19" s="263"/>
      <c r="M19" s="269"/>
      <c r="N19" s="269"/>
      <c r="O19" s="264"/>
    </row>
    <row r="20" spans="1:16" s="224" customFormat="1" ht="25" customHeight="1" x14ac:dyDescent="0.25">
      <c r="A20" s="274"/>
      <c r="B20" s="275"/>
      <c r="C20" s="276"/>
      <c r="D20" s="267"/>
      <c r="E20" s="268"/>
      <c r="F20" s="227" t="s">
        <v>125</v>
      </c>
      <c r="G20" s="228"/>
      <c r="H20" s="227" t="s">
        <v>126</v>
      </c>
      <c r="I20" s="228"/>
      <c r="J20" s="283"/>
      <c r="K20" s="268"/>
      <c r="L20" s="261" t="s">
        <v>173</v>
      </c>
      <c r="M20" s="262"/>
      <c r="N20" s="263"/>
      <c r="O20" s="264"/>
    </row>
    <row r="21" spans="1:16" ht="25" customHeight="1" x14ac:dyDescent="0.25">
      <c r="A21" s="274"/>
      <c r="B21" s="275"/>
      <c r="C21" s="276"/>
      <c r="D21" s="265" t="s">
        <v>170</v>
      </c>
      <c r="E21" s="266"/>
      <c r="F21" s="281"/>
      <c r="G21" s="281"/>
      <c r="H21" s="281"/>
      <c r="I21" s="281"/>
      <c r="J21" s="282"/>
      <c r="K21" s="266"/>
      <c r="L21" s="270"/>
      <c r="M21" s="270"/>
      <c r="N21" s="270"/>
      <c r="O21" s="270"/>
    </row>
    <row r="22" spans="1:16" s="224" customFormat="1" ht="25" customHeight="1" x14ac:dyDescent="0.25">
      <c r="A22" s="274"/>
      <c r="B22" s="275"/>
      <c r="C22" s="276"/>
      <c r="D22" s="267"/>
      <c r="E22" s="268"/>
      <c r="F22" s="227" t="s">
        <v>125</v>
      </c>
      <c r="G22" s="228"/>
      <c r="H22" s="227" t="s">
        <v>126</v>
      </c>
      <c r="I22" s="228"/>
      <c r="J22" s="283"/>
      <c r="K22" s="268"/>
      <c r="L22" s="261" t="s">
        <v>174</v>
      </c>
      <c r="M22" s="262"/>
      <c r="N22" s="263"/>
      <c r="O22" s="264"/>
    </row>
    <row r="23" spans="1:16" ht="25" customHeight="1" x14ac:dyDescent="0.25">
      <c r="A23" s="274"/>
      <c r="B23" s="275"/>
      <c r="C23" s="276"/>
      <c r="D23" s="265" t="s">
        <v>171</v>
      </c>
      <c r="E23" s="266"/>
      <c r="F23" s="281"/>
      <c r="G23" s="281"/>
      <c r="H23" s="281"/>
      <c r="I23" s="281"/>
      <c r="J23" s="282"/>
      <c r="K23" s="266"/>
      <c r="L23" s="270"/>
      <c r="M23" s="270"/>
      <c r="N23" s="270"/>
      <c r="O23" s="270"/>
    </row>
    <row r="24" spans="1:16" s="224" customFormat="1" ht="25" customHeight="1" x14ac:dyDescent="0.25">
      <c r="A24" s="274"/>
      <c r="B24" s="275"/>
      <c r="C24" s="276"/>
      <c r="D24" s="267"/>
      <c r="E24" s="268"/>
      <c r="F24" s="227" t="s">
        <v>125</v>
      </c>
      <c r="G24" s="228"/>
      <c r="H24" s="227" t="s">
        <v>126</v>
      </c>
      <c r="I24" s="228"/>
      <c r="J24" s="283"/>
      <c r="K24" s="268"/>
      <c r="L24" s="261" t="s">
        <v>175</v>
      </c>
      <c r="M24" s="262"/>
      <c r="N24" s="263"/>
      <c r="O24" s="264"/>
    </row>
    <row r="25" spans="1:16" ht="25" customHeight="1" x14ac:dyDescent="0.25">
      <c r="A25" s="274"/>
      <c r="B25" s="275"/>
      <c r="C25" s="276"/>
      <c r="D25" s="265" t="s">
        <v>172</v>
      </c>
      <c r="E25" s="266"/>
      <c r="F25" s="281"/>
      <c r="G25" s="281"/>
      <c r="H25" s="281"/>
      <c r="I25" s="281"/>
      <c r="J25" s="282"/>
      <c r="K25" s="266"/>
      <c r="L25" s="270"/>
      <c r="M25" s="270"/>
      <c r="N25" s="270"/>
      <c r="O25" s="270"/>
    </row>
    <row r="26" spans="1:16" s="224" customFormat="1" ht="25" customHeight="1" thickBot="1" x14ac:dyDescent="0.3">
      <c r="A26" s="277"/>
      <c r="B26" s="278"/>
      <c r="C26" s="279"/>
      <c r="D26" s="267"/>
      <c r="E26" s="268"/>
      <c r="F26" s="227" t="s">
        <v>125</v>
      </c>
      <c r="G26" s="228"/>
      <c r="H26" s="227" t="s">
        <v>126</v>
      </c>
      <c r="I26" s="228"/>
      <c r="J26" s="283"/>
      <c r="K26" s="268"/>
      <c r="L26" s="261" t="s">
        <v>176</v>
      </c>
      <c r="M26" s="262"/>
      <c r="N26" s="263"/>
      <c r="O26" s="264"/>
    </row>
  </sheetData>
  <mergeCells count="55">
    <mergeCell ref="B1:N1"/>
    <mergeCell ref="B3:D3"/>
    <mergeCell ref="E3:N3"/>
    <mergeCell ref="E9:N9"/>
    <mergeCell ref="B5:D5"/>
    <mergeCell ref="B7:D7"/>
    <mergeCell ref="B6:D6"/>
    <mergeCell ref="J6:K6"/>
    <mergeCell ref="J7:K7"/>
    <mergeCell ref="L6:N6"/>
    <mergeCell ref="L7:N7"/>
    <mergeCell ref="B9:D9"/>
    <mergeCell ref="E6:I6"/>
    <mergeCell ref="E7:I7"/>
    <mergeCell ref="L18:O18"/>
    <mergeCell ref="J19:K20"/>
    <mergeCell ref="L20:M20"/>
    <mergeCell ref="E4:N4"/>
    <mergeCell ref="E5:N5"/>
    <mergeCell ref="E8:N8"/>
    <mergeCell ref="A13:O13"/>
    <mergeCell ref="B16:N16"/>
    <mergeCell ref="J10:K10"/>
    <mergeCell ref="L10:N10"/>
    <mergeCell ref="B11:D11"/>
    <mergeCell ref="E11:I11"/>
    <mergeCell ref="J11:K11"/>
    <mergeCell ref="L11:N11"/>
    <mergeCell ref="B10:D10"/>
    <mergeCell ref="E10:I10"/>
    <mergeCell ref="A19:C26"/>
    <mergeCell ref="D21:E22"/>
    <mergeCell ref="D23:E24"/>
    <mergeCell ref="F18:I18"/>
    <mergeCell ref="J18:K18"/>
    <mergeCell ref="F19:I19"/>
    <mergeCell ref="F21:I21"/>
    <mergeCell ref="F23:I23"/>
    <mergeCell ref="F25:I25"/>
    <mergeCell ref="D25:E26"/>
    <mergeCell ref="J21:K22"/>
    <mergeCell ref="J23:K24"/>
    <mergeCell ref="J25:K26"/>
    <mergeCell ref="L26:M26"/>
    <mergeCell ref="N26:O26"/>
    <mergeCell ref="D19:E20"/>
    <mergeCell ref="L19:O19"/>
    <mergeCell ref="L21:O21"/>
    <mergeCell ref="L23:O23"/>
    <mergeCell ref="L25:O25"/>
    <mergeCell ref="N20:O20"/>
    <mergeCell ref="L22:M22"/>
    <mergeCell ref="N22:O22"/>
    <mergeCell ref="L24:M24"/>
    <mergeCell ref="N24:O24"/>
  </mergeCells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D47EDD2-52C7-41BD-91D1-D27432B9055A}">
          <x14:formula1>
            <xm:f>LISTE!$J$3:$J$5</xm:f>
          </x14:formula1>
          <xm:sqref>J19 J23 J21 J25</xm:sqref>
        </x14:dataValidation>
        <x14:dataValidation type="list" allowBlank="1" showInputMessage="1" showErrorMessage="1" xr:uid="{77C148E1-2853-48D3-83A4-8369A77C02DF}">
          <x14:formula1>
            <xm:f>LISTE!$M$4:$M$8</xm:f>
          </x14:formula1>
          <xm:sqref>G20 I20 G22 I22 G24 I24 G26 I26</xm:sqref>
        </x14:dataValidation>
        <x14:dataValidation type="list" allowBlank="1" showInputMessage="1" showErrorMessage="1" xr:uid="{67272E90-0E4E-465D-8853-C1014BDBA6B1}">
          <x14:formula1>
            <xm:f>LISTE!$O$3:$O$8</xm:f>
          </x14:formula1>
          <xm:sqref>N20:O20 N22:O22 N24:O24 N26:O26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91621-06D5-4840-B8E3-DBB02683CD44}">
  <sheetPr>
    <tabColor theme="9" tint="-0.499984740745262"/>
  </sheetPr>
  <dimension ref="B1:O25"/>
  <sheetViews>
    <sheetView workbookViewId="0">
      <selection activeCell="J3" sqref="J3"/>
    </sheetView>
  </sheetViews>
  <sheetFormatPr baseColWidth="10" defaultRowHeight="12.5" x14ac:dyDescent="0.25"/>
  <sheetData>
    <row r="1" spans="2:15" ht="23" x14ac:dyDescent="0.25">
      <c r="B1" s="251" t="s">
        <v>181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</row>
    <row r="3" spans="2:15" ht="19.5" customHeight="1" x14ac:dyDescent="0.35">
      <c r="B3" s="353" t="s">
        <v>182</v>
      </c>
      <c r="C3" s="353"/>
      <c r="D3" s="353"/>
      <c r="E3" s="354"/>
      <c r="F3" s="354"/>
      <c r="G3" s="354"/>
    </row>
    <row r="4" spans="2:15" ht="13" x14ac:dyDescent="0.3">
      <c r="B4" s="230"/>
      <c r="C4" s="230"/>
      <c r="D4" s="230"/>
      <c r="E4" s="231"/>
      <c r="F4" s="231"/>
      <c r="G4" s="231"/>
    </row>
    <row r="6" spans="2:15" ht="13" x14ac:dyDescent="0.3">
      <c r="B6" s="353" t="s">
        <v>139</v>
      </c>
      <c r="C6" s="353"/>
      <c r="D6" s="353"/>
    </row>
    <row r="7" spans="2:15" ht="132" customHeight="1" x14ac:dyDescent="0.25">
      <c r="B7" s="355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7"/>
    </row>
    <row r="10" spans="2:15" ht="13" x14ac:dyDescent="0.3">
      <c r="B10" s="353" t="s">
        <v>183</v>
      </c>
      <c r="C10" s="353"/>
      <c r="D10" s="353"/>
      <c r="K10" s="353" t="s">
        <v>202</v>
      </c>
      <c r="L10" s="353"/>
      <c r="M10" s="353"/>
    </row>
    <row r="12" spans="2:15" ht="24" customHeight="1" x14ac:dyDescent="0.25">
      <c r="B12" s="337" t="s">
        <v>184</v>
      </c>
      <c r="C12" s="337"/>
      <c r="D12" s="337" t="s">
        <v>185</v>
      </c>
      <c r="E12" s="337"/>
      <c r="F12" s="337"/>
      <c r="G12" s="337"/>
      <c r="H12" s="337" t="s">
        <v>186</v>
      </c>
      <c r="I12" s="337"/>
      <c r="J12" s="222"/>
      <c r="K12" s="337" t="s">
        <v>187</v>
      </c>
      <c r="L12" s="337"/>
      <c r="M12" s="337"/>
      <c r="N12" s="337" t="s">
        <v>188</v>
      </c>
      <c r="O12" s="337"/>
    </row>
    <row r="13" spans="2:15" ht="24" customHeight="1" x14ac:dyDescent="0.25">
      <c r="B13" s="348"/>
      <c r="C13" s="348"/>
      <c r="D13" s="348"/>
      <c r="E13" s="348"/>
      <c r="F13" s="348"/>
      <c r="G13" s="348"/>
      <c r="H13" s="323"/>
      <c r="I13" s="324"/>
      <c r="J13" s="222"/>
      <c r="K13" s="257" t="s">
        <v>189</v>
      </c>
      <c r="L13" s="315"/>
      <c r="M13" s="316"/>
      <c r="N13" s="327"/>
      <c r="O13" s="328"/>
    </row>
    <row r="14" spans="2:15" ht="24" customHeight="1" x14ac:dyDescent="0.25">
      <c r="B14" s="348"/>
      <c r="C14" s="348"/>
      <c r="D14" s="348"/>
      <c r="E14" s="348"/>
      <c r="F14" s="348"/>
      <c r="G14" s="348"/>
      <c r="H14" s="323"/>
      <c r="I14" s="324"/>
      <c r="J14" s="222"/>
      <c r="K14" s="338" t="s">
        <v>190</v>
      </c>
      <c r="L14" s="339"/>
      <c r="M14" s="340"/>
      <c r="N14" s="327"/>
      <c r="O14" s="328"/>
    </row>
    <row r="15" spans="2:15" ht="24" customHeight="1" x14ac:dyDescent="0.25">
      <c r="B15" s="348"/>
      <c r="C15" s="348"/>
      <c r="D15" s="348"/>
      <c r="E15" s="348"/>
      <c r="F15" s="348"/>
      <c r="G15" s="348"/>
      <c r="H15" s="323"/>
      <c r="I15" s="324"/>
      <c r="J15" s="222"/>
      <c r="K15" s="338" t="s">
        <v>191</v>
      </c>
      <c r="L15" s="339"/>
      <c r="M15" s="340"/>
      <c r="N15" s="327"/>
      <c r="O15" s="328"/>
    </row>
    <row r="16" spans="2:15" ht="24" customHeight="1" x14ac:dyDescent="0.25">
      <c r="B16" s="348"/>
      <c r="C16" s="348"/>
      <c r="D16" s="348"/>
      <c r="E16" s="348"/>
      <c r="F16" s="348"/>
      <c r="G16" s="348"/>
      <c r="H16" s="323"/>
      <c r="I16" s="324"/>
      <c r="J16" s="222"/>
      <c r="K16" s="338" t="s">
        <v>192</v>
      </c>
      <c r="L16" s="339"/>
      <c r="M16" s="340"/>
      <c r="N16" s="327"/>
      <c r="O16" s="328"/>
    </row>
    <row r="17" spans="2:15" ht="24" customHeight="1" x14ac:dyDescent="0.25">
      <c r="B17" s="348"/>
      <c r="C17" s="348"/>
      <c r="D17" s="348"/>
      <c r="E17" s="348"/>
      <c r="F17" s="348"/>
      <c r="G17" s="348"/>
      <c r="H17" s="323"/>
      <c r="I17" s="324"/>
      <c r="J17" s="222"/>
      <c r="K17" s="257" t="s">
        <v>193</v>
      </c>
      <c r="L17" s="315"/>
      <c r="M17" s="316"/>
      <c r="N17" s="327"/>
      <c r="O17" s="328"/>
    </row>
    <row r="18" spans="2:15" ht="24" customHeight="1" thickBot="1" x14ac:dyDescent="0.3">
      <c r="B18" s="348"/>
      <c r="C18" s="348"/>
      <c r="D18" s="348"/>
      <c r="E18" s="348"/>
      <c r="F18" s="348"/>
      <c r="G18" s="348"/>
      <c r="H18" s="323"/>
      <c r="I18" s="324"/>
      <c r="J18" s="232"/>
      <c r="K18" s="341" t="s">
        <v>194</v>
      </c>
      <c r="L18" s="342"/>
      <c r="M18" s="343"/>
      <c r="N18" s="329"/>
      <c r="O18" s="330"/>
    </row>
    <row r="19" spans="2:15" ht="24" customHeight="1" x14ac:dyDescent="0.25">
      <c r="B19" s="348"/>
      <c r="C19" s="348"/>
      <c r="D19" s="349"/>
      <c r="E19" s="350"/>
      <c r="F19" s="350"/>
      <c r="G19" s="351"/>
      <c r="H19" s="323"/>
      <c r="I19" s="324"/>
      <c r="J19" s="222"/>
      <c r="K19" s="311" t="s">
        <v>197</v>
      </c>
      <c r="L19" s="312"/>
      <c r="M19" s="312"/>
      <c r="N19" s="312"/>
      <c r="O19" s="313"/>
    </row>
    <row r="20" spans="2:15" ht="24" customHeight="1" x14ac:dyDescent="0.25">
      <c r="B20" s="348"/>
      <c r="C20" s="348"/>
      <c r="D20" s="349"/>
      <c r="E20" s="350"/>
      <c r="F20" s="350"/>
      <c r="G20" s="351"/>
      <c r="H20" s="323"/>
      <c r="I20" s="324"/>
      <c r="J20" s="222"/>
      <c r="K20" s="314" t="s">
        <v>200</v>
      </c>
      <c r="L20" s="315"/>
      <c r="M20" s="316"/>
      <c r="N20" s="331"/>
      <c r="O20" s="332"/>
    </row>
    <row r="21" spans="2:15" ht="24" customHeight="1" x14ac:dyDescent="0.25">
      <c r="B21" s="348"/>
      <c r="C21" s="348"/>
      <c r="D21" s="349"/>
      <c r="E21" s="350"/>
      <c r="F21" s="350"/>
      <c r="G21" s="351"/>
      <c r="H21" s="323"/>
      <c r="I21" s="324"/>
      <c r="J21" s="222"/>
      <c r="K21" s="314" t="s">
        <v>199</v>
      </c>
      <c r="L21" s="315"/>
      <c r="M21" s="316"/>
      <c r="N21" s="333"/>
      <c r="O21" s="334"/>
    </row>
    <row r="22" spans="2:15" ht="24" customHeight="1" thickBot="1" x14ac:dyDescent="0.3">
      <c r="B22" s="352"/>
      <c r="C22" s="352"/>
      <c r="D22" s="352"/>
      <c r="E22" s="352"/>
      <c r="F22" s="352"/>
      <c r="G22" s="352"/>
      <c r="H22" s="325"/>
      <c r="I22" s="326"/>
      <c r="J22" s="222"/>
      <c r="K22" s="320" t="s">
        <v>198</v>
      </c>
      <c r="L22" s="321"/>
      <c r="M22" s="322"/>
      <c r="N22" s="335"/>
      <c r="O22" s="336"/>
    </row>
    <row r="23" spans="2:15" ht="27.5" customHeight="1" thickBot="1" x14ac:dyDescent="0.3">
      <c r="B23" s="344" t="s">
        <v>195</v>
      </c>
      <c r="C23" s="345"/>
      <c r="D23" s="345"/>
      <c r="E23" s="345"/>
      <c r="F23" s="345"/>
      <c r="G23" s="345"/>
      <c r="H23" s="346">
        <f>SUM(H13:I22)</f>
        <v>0</v>
      </c>
      <c r="I23" s="347"/>
      <c r="K23" s="317" t="s">
        <v>196</v>
      </c>
      <c r="L23" s="318"/>
      <c r="M23" s="319"/>
      <c r="N23" s="309">
        <f>SUM(N13:O18)+N20</f>
        <v>0</v>
      </c>
      <c r="O23" s="310"/>
    </row>
    <row r="24" spans="2:15" ht="13" thickBot="1" x14ac:dyDescent="0.3"/>
    <row r="25" spans="2:15" ht="31.5" customHeight="1" thickBot="1" x14ac:dyDescent="0.3">
      <c r="E25" s="303" t="s">
        <v>201</v>
      </c>
      <c r="F25" s="304"/>
      <c r="G25" s="304"/>
      <c r="H25" s="304"/>
      <c r="I25" s="305"/>
      <c r="J25" s="306">
        <f>N23-H23</f>
        <v>0</v>
      </c>
      <c r="K25" s="307"/>
      <c r="L25" s="308"/>
    </row>
  </sheetData>
  <sheetProtection algorithmName="SHA-512" hashValue="aHQORGMWzgWsI9uWGGMI+MitV2ozjei6NA6Gny/0sMYRnGAKpDFgyNx57urleg5gchReUxQDHmB809yylQoSNg==" saltValue="rkHPf/bUC9rUUtteaxOn7Q==" spinCount="100000" sheet="1" objects="1" scenarios="1"/>
  <mergeCells count="67">
    <mergeCell ref="B14:C14"/>
    <mergeCell ref="D14:G14"/>
    <mergeCell ref="B1:N1"/>
    <mergeCell ref="B3:D3"/>
    <mergeCell ref="E3:G3"/>
    <mergeCell ref="B6:D6"/>
    <mergeCell ref="B7:N7"/>
    <mergeCell ref="B10:D10"/>
    <mergeCell ref="B12:C12"/>
    <mergeCell ref="D12:G12"/>
    <mergeCell ref="B13:C13"/>
    <mergeCell ref="D13:G13"/>
    <mergeCell ref="K10:M10"/>
    <mergeCell ref="H12:I12"/>
    <mergeCell ref="H13:I13"/>
    <mergeCell ref="H14:I14"/>
    <mergeCell ref="B15:C15"/>
    <mergeCell ref="B16:C16"/>
    <mergeCell ref="B17:C17"/>
    <mergeCell ref="B21:C21"/>
    <mergeCell ref="D21:G21"/>
    <mergeCell ref="D15:G15"/>
    <mergeCell ref="D16:G16"/>
    <mergeCell ref="D17:G17"/>
    <mergeCell ref="B18:C18"/>
    <mergeCell ref="D18:G18"/>
    <mergeCell ref="B19:C19"/>
    <mergeCell ref="D19:G19"/>
    <mergeCell ref="B20:C20"/>
    <mergeCell ref="D20:G20"/>
    <mergeCell ref="H16:I16"/>
    <mergeCell ref="H17:I17"/>
    <mergeCell ref="K17:M17"/>
    <mergeCell ref="K18:M18"/>
    <mergeCell ref="K12:M12"/>
    <mergeCell ref="H18:I18"/>
    <mergeCell ref="H15:I15"/>
    <mergeCell ref="N12:O12"/>
    <mergeCell ref="K13:M13"/>
    <mergeCell ref="K14:M14"/>
    <mergeCell ref="K15:M15"/>
    <mergeCell ref="K16:M16"/>
    <mergeCell ref="N13:O13"/>
    <mergeCell ref="N14:O14"/>
    <mergeCell ref="N15:O15"/>
    <mergeCell ref="N16:O16"/>
    <mergeCell ref="N17:O17"/>
    <mergeCell ref="N18:O18"/>
    <mergeCell ref="N20:O20"/>
    <mergeCell ref="N21:O21"/>
    <mergeCell ref="N22:O22"/>
    <mergeCell ref="E25:I25"/>
    <mergeCell ref="J25:L25"/>
    <mergeCell ref="N23:O23"/>
    <mergeCell ref="K19:O19"/>
    <mergeCell ref="K20:M20"/>
    <mergeCell ref="K21:M21"/>
    <mergeCell ref="K23:M23"/>
    <mergeCell ref="K22:M22"/>
    <mergeCell ref="H21:I21"/>
    <mergeCell ref="H22:I22"/>
    <mergeCell ref="B23:G23"/>
    <mergeCell ref="H23:I23"/>
    <mergeCell ref="B22:C22"/>
    <mergeCell ref="D22:G22"/>
    <mergeCell ref="H19:I19"/>
    <mergeCell ref="H20:I20"/>
  </mergeCells>
  <dataValidations count="1">
    <dataValidation type="list" allowBlank="1" showInputMessage="1" showErrorMessage="1" sqref="E3:G4" xr:uid="{D655104D-EBB3-425F-B2F2-1713ABF2E19E}">
      <formula1>nature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M16"/>
  <sheetViews>
    <sheetView workbookViewId="0">
      <selection sqref="A1:M1"/>
    </sheetView>
  </sheetViews>
  <sheetFormatPr baseColWidth="10" defaultColWidth="22" defaultRowHeight="12.5" x14ac:dyDescent="0.25"/>
  <cols>
    <col min="1" max="1" width="22" style="45"/>
    <col min="2" max="13" width="11.81640625" style="45" customWidth="1"/>
    <col min="14" max="16384" width="22" style="45"/>
  </cols>
  <sheetData>
    <row r="1" spans="1:13" ht="40.5" customHeight="1" x14ac:dyDescent="0.25">
      <c r="A1" s="251" t="s">
        <v>203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3"/>
    </row>
    <row r="3" spans="1:13" ht="13" x14ac:dyDescent="0.25">
      <c r="A3" s="146" t="s">
        <v>113</v>
      </c>
      <c r="B3" s="147" t="s">
        <v>28</v>
      </c>
      <c r="C3" s="147" t="s">
        <v>26</v>
      </c>
      <c r="D3" s="147" t="s">
        <v>96</v>
      </c>
      <c r="E3" s="147" t="s">
        <v>97</v>
      </c>
      <c r="F3" s="147" t="s">
        <v>98</v>
      </c>
      <c r="G3" s="147" t="s">
        <v>99</v>
      </c>
      <c r="H3" s="147" t="s">
        <v>100</v>
      </c>
      <c r="I3" s="147" t="s">
        <v>101</v>
      </c>
      <c r="J3" s="147" t="s">
        <v>102</v>
      </c>
      <c r="K3" s="147" t="s">
        <v>103</v>
      </c>
      <c r="L3" s="147" t="s">
        <v>104</v>
      </c>
      <c r="M3" s="147" t="s">
        <v>105</v>
      </c>
    </row>
    <row r="4" spans="1:13" x14ac:dyDescent="0.25">
      <c r="A4" s="138" t="s">
        <v>114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x14ac:dyDescent="0.25">
      <c r="A5" s="138" t="s">
        <v>115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x14ac:dyDescent="0.25">
      <c r="A6" s="138" t="s">
        <v>116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spans="1:13" x14ac:dyDescent="0.25">
      <c r="A7" s="138" t="s">
        <v>117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</row>
    <row r="8" spans="1:13" x14ac:dyDescent="0.25">
      <c r="A8" s="138" t="s">
        <v>118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11" spans="1:13" ht="13" x14ac:dyDescent="0.25">
      <c r="A11" s="146" t="s">
        <v>119</v>
      </c>
      <c r="B11" s="147" t="s">
        <v>28</v>
      </c>
      <c r="C11" s="147" t="s">
        <v>26</v>
      </c>
      <c r="D11" s="147" t="s">
        <v>96</v>
      </c>
      <c r="E11" s="147" t="s">
        <v>97</v>
      </c>
      <c r="G11" s="358" t="s">
        <v>120</v>
      </c>
      <c r="H11" s="359"/>
      <c r="I11" s="147" t="s">
        <v>28</v>
      </c>
      <c r="J11" s="147" t="s">
        <v>26</v>
      </c>
      <c r="K11" s="147" t="s">
        <v>96</v>
      </c>
      <c r="L11" s="147" t="s">
        <v>97</v>
      </c>
    </row>
    <row r="12" spans="1:13" x14ac:dyDescent="0.25">
      <c r="A12" s="138" t="s">
        <v>114</v>
      </c>
      <c r="B12" s="142"/>
      <c r="C12" s="142"/>
      <c r="D12" s="142"/>
      <c r="E12" s="142"/>
      <c r="G12" s="257" t="s">
        <v>114</v>
      </c>
      <c r="H12" s="316"/>
      <c r="I12" s="142"/>
      <c r="J12" s="142"/>
      <c r="K12" s="142"/>
      <c r="L12" s="142"/>
    </row>
    <row r="13" spans="1:13" x14ac:dyDescent="0.25">
      <c r="A13" s="138" t="s">
        <v>115</v>
      </c>
      <c r="B13" s="142"/>
      <c r="C13" s="142"/>
      <c r="D13" s="142"/>
      <c r="E13" s="142"/>
      <c r="G13" s="257" t="s">
        <v>115</v>
      </c>
      <c r="H13" s="316"/>
      <c r="I13" s="142"/>
      <c r="J13" s="142"/>
      <c r="K13" s="142"/>
      <c r="L13" s="142"/>
    </row>
    <row r="14" spans="1:13" x14ac:dyDescent="0.25">
      <c r="A14" s="138" t="s">
        <v>116</v>
      </c>
      <c r="B14" s="142"/>
      <c r="C14" s="142"/>
      <c r="D14" s="142"/>
      <c r="E14" s="142"/>
      <c r="G14" s="257" t="s">
        <v>116</v>
      </c>
      <c r="H14" s="316"/>
      <c r="I14" s="142"/>
      <c r="J14" s="142"/>
      <c r="K14" s="142"/>
      <c r="L14" s="142"/>
    </row>
    <row r="15" spans="1:13" x14ac:dyDescent="0.25">
      <c r="A15" s="138" t="s">
        <v>117</v>
      </c>
      <c r="B15" s="142"/>
      <c r="C15" s="142"/>
      <c r="D15" s="142"/>
      <c r="E15" s="142"/>
      <c r="G15" s="257" t="s">
        <v>117</v>
      </c>
      <c r="H15" s="316"/>
      <c r="I15" s="142"/>
      <c r="J15" s="142"/>
      <c r="K15" s="142"/>
      <c r="L15" s="142"/>
    </row>
    <row r="16" spans="1:13" x14ac:dyDescent="0.25">
      <c r="A16" s="138" t="s">
        <v>118</v>
      </c>
      <c r="B16" s="142"/>
      <c r="C16" s="142"/>
      <c r="D16" s="142"/>
      <c r="E16" s="142"/>
      <c r="G16" s="257" t="s">
        <v>118</v>
      </c>
      <c r="H16" s="316"/>
      <c r="I16" s="142"/>
      <c r="J16" s="142"/>
      <c r="K16" s="142"/>
      <c r="L16" s="142"/>
    </row>
  </sheetData>
  <mergeCells count="7">
    <mergeCell ref="A1:M1"/>
    <mergeCell ref="G16:H16"/>
    <mergeCell ref="G11:H11"/>
    <mergeCell ref="G12:H12"/>
    <mergeCell ref="G13:H13"/>
    <mergeCell ref="G14:H14"/>
    <mergeCell ref="G15:H15"/>
  </mergeCells>
  <phoneticPr fontId="4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D0DC4-28BB-4FF1-B8B3-4BEFFC2D0F25}">
  <sheetPr>
    <tabColor rgb="FFFF0000"/>
  </sheetPr>
  <dimension ref="A1:J51"/>
  <sheetViews>
    <sheetView tabSelected="1" zoomScale="80" zoomScaleNormal="80" workbookViewId="0">
      <selection activeCell="L8" sqref="L8"/>
    </sheetView>
  </sheetViews>
  <sheetFormatPr baseColWidth="10" defaultRowHeight="12.5" x14ac:dyDescent="0.25"/>
  <cols>
    <col min="1" max="1" width="7.453125" style="55" customWidth="1"/>
    <col min="2" max="2" width="19.36328125" style="55" customWidth="1"/>
    <col min="3" max="4" width="11.1796875" style="55" customWidth="1"/>
    <col min="5" max="5" width="10.90625" style="55"/>
    <col min="6" max="8" width="18.54296875" style="55" customWidth="1"/>
    <col min="9" max="9" width="4.08984375" style="55" customWidth="1"/>
    <col min="10" max="10" width="18.54296875" style="55" customWidth="1"/>
    <col min="11" max="16384" width="10.90625" style="55"/>
  </cols>
  <sheetData>
    <row r="1" spans="1:10" ht="22.5" x14ac:dyDescent="0.25">
      <c r="A1" s="363" t="s">
        <v>25</v>
      </c>
      <c r="B1" s="364"/>
      <c r="C1" s="364"/>
      <c r="D1" s="364"/>
      <c r="E1" s="364"/>
      <c r="F1" s="364"/>
      <c r="G1" s="364"/>
      <c r="H1" s="364"/>
      <c r="I1" s="364"/>
      <c r="J1" s="365"/>
    </row>
    <row r="2" spans="1:10" ht="15.5" thickBot="1" x14ac:dyDescent="0.3">
      <c r="A2" s="376"/>
      <c r="B2" s="377"/>
      <c r="C2" s="377"/>
      <c r="D2" s="377"/>
      <c r="E2" s="57"/>
      <c r="F2" s="82"/>
      <c r="G2" s="82"/>
      <c r="H2" s="82"/>
      <c r="I2" s="81"/>
      <c r="J2" s="83" t="s">
        <v>26</v>
      </c>
    </row>
    <row r="3" spans="1:10" ht="18.5" thickTop="1" x14ac:dyDescent="0.4">
      <c r="A3" s="84"/>
      <c r="B3" s="85"/>
      <c r="C3" s="85"/>
      <c r="D3" s="86"/>
      <c r="F3" s="87" t="s">
        <v>27</v>
      </c>
      <c r="G3" s="366" t="s">
        <v>28</v>
      </c>
      <c r="H3" s="366"/>
      <c r="I3" s="88"/>
      <c r="J3" s="89" t="s">
        <v>29</v>
      </c>
    </row>
    <row r="4" spans="1:10" ht="15.5" x14ac:dyDescent="0.35">
      <c r="A4" s="90"/>
      <c r="B4" s="91" t="s">
        <v>30</v>
      </c>
      <c r="C4" s="92"/>
      <c r="D4" s="92"/>
      <c r="F4" s="93" t="s">
        <v>31</v>
      </c>
      <c r="G4" s="94" t="s">
        <v>32</v>
      </c>
      <c r="H4" s="93" t="s">
        <v>31</v>
      </c>
      <c r="I4" s="95"/>
      <c r="J4" s="96" t="s">
        <v>33</v>
      </c>
    </row>
    <row r="5" spans="1:10" ht="15.5" x14ac:dyDescent="0.35">
      <c r="A5" s="90"/>
      <c r="B5" s="97"/>
      <c r="C5" s="98"/>
      <c r="D5" s="99"/>
      <c r="F5" s="100"/>
      <c r="G5" s="101"/>
      <c r="H5" s="100"/>
      <c r="I5" s="102"/>
      <c r="J5" s="96"/>
    </row>
    <row r="6" spans="1:10" ht="15.5" x14ac:dyDescent="0.35">
      <c r="A6" s="103"/>
      <c r="B6" s="104"/>
      <c r="C6" s="105"/>
      <c r="D6" s="106"/>
      <c r="F6" s="163"/>
      <c r="G6" s="164"/>
      <c r="H6" s="163"/>
      <c r="I6" s="165"/>
      <c r="J6" s="166"/>
    </row>
    <row r="7" spans="1:10" ht="15.5" x14ac:dyDescent="0.35">
      <c r="A7" s="107"/>
      <c r="B7" s="86"/>
      <c r="C7" s="86"/>
      <c r="D7" s="108"/>
      <c r="F7" s="167"/>
      <c r="G7" s="168"/>
      <c r="H7" s="167"/>
      <c r="I7" s="169"/>
      <c r="J7" s="170"/>
    </row>
    <row r="8" spans="1:10" ht="15" x14ac:dyDescent="0.3">
      <c r="A8" s="109" t="s">
        <v>34</v>
      </c>
      <c r="B8" s="110"/>
      <c r="C8" s="110"/>
      <c r="D8" s="111"/>
      <c r="E8" s="112"/>
      <c r="F8" s="171"/>
      <c r="G8" s="171"/>
      <c r="H8" s="171"/>
      <c r="I8" s="172"/>
      <c r="J8" s="173"/>
    </row>
    <row r="9" spans="1:10" ht="15.5" x14ac:dyDescent="0.35">
      <c r="A9" s="113">
        <v>700</v>
      </c>
      <c r="B9" s="114" t="s">
        <v>35</v>
      </c>
      <c r="C9" s="114"/>
      <c r="D9" s="115"/>
      <c r="F9" s="174"/>
      <c r="G9" s="175"/>
      <c r="H9" s="176"/>
      <c r="I9" s="177"/>
      <c r="J9" s="174"/>
    </row>
    <row r="10" spans="1:10" ht="15.5" x14ac:dyDescent="0.35">
      <c r="A10" s="116">
        <v>706</v>
      </c>
      <c r="B10" s="114" t="s">
        <v>36</v>
      </c>
      <c r="C10" s="114"/>
      <c r="D10" s="115"/>
      <c r="F10" s="174"/>
      <c r="G10" s="175"/>
      <c r="H10" s="176"/>
      <c r="I10" s="177"/>
      <c r="J10" s="174"/>
    </row>
    <row r="11" spans="1:10" ht="15.5" x14ac:dyDescent="0.35">
      <c r="A11" s="113">
        <v>708</v>
      </c>
      <c r="B11" s="114" t="s">
        <v>37</v>
      </c>
      <c r="C11" s="114"/>
      <c r="D11" s="115"/>
      <c r="F11" s="174"/>
      <c r="G11" s="175"/>
      <c r="H11" s="176"/>
      <c r="I11" s="177"/>
      <c r="J11" s="174"/>
    </row>
    <row r="12" spans="1:10" ht="15.5" x14ac:dyDescent="0.35">
      <c r="A12" s="113">
        <v>74</v>
      </c>
      <c r="B12" s="114" t="s">
        <v>38</v>
      </c>
      <c r="C12" s="114"/>
      <c r="D12" s="115"/>
      <c r="F12" s="174"/>
      <c r="G12" s="175"/>
      <c r="H12" s="176"/>
      <c r="I12" s="177"/>
      <c r="J12" s="174"/>
    </row>
    <row r="13" spans="1:10" ht="15.5" x14ac:dyDescent="0.35">
      <c r="A13" s="113">
        <v>75</v>
      </c>
      <c r="B13" s="114" t="s">
        <v>39</v>
      </c>
      <c r="C13" s="114"/>
      <c r="D13" s="115"/>
      <c r="F13" s="174"/>
      <c r="G13" s="175"/>
      <c r="H13" s="176"/>
      <c r="I13" s="177"/>
      <c r="J13" s="174"/>
    </row>
    <row r="14" spans="1:10" ht="15.5" x14ac:dyDescent="0.35">
      <c r="A14" s="113"/>
      <c r="B14" s="114"/>
      <c r="C14" s="114"/>
      <c r="D14" s="117" t="s">
        <v>40</v>
      </c>
      <c r="F14" s="178">
        <f>SUM(F9:F13)</f>
        <v>0</v>
      </c>
      <c r="G14" s="179">
        <f t="shared" ref="G14:J14" si="0">SUM(G9:G13)</f>
        <v>0</v>
      </c>
      <c r="H14" s="178">
        <f t="shared" si="0"/>
        <v>0</v>
      </c>
      <c r="I14" s="180"/>
      <c r="J14" s="178">
        <f t="shared" si="0"/>
        <v>0</v>
      </c>
    </row>
    <row r="15" spans="1:10" ht="15.5" x14ac:dyDescent="0.35">
      <c r="A15" s="113">
        <v>78</v>
      </c>
      <c r="B15" s="114" t="s">
        <v>41</v>
      </c>
      <c r="C15" s="114"/>
      <c r="D15" s="115"/>
      <c r="F15" s="174"/>
      <c r="G15" s="175"/>
      <c r="H15" s="176"/>
      <c r="I15" s="177"/>
      <c r="J15" s="181"/>
    </row>
    <row r="16" spans="1:10" ht="15.5" x14ac:dyDescent="0.35">
      <c r="A16" s="118"/>
      <c r="B16" s="114"/>
      <c r="C16" s="114"/>
      <c r="D16" s="115"/>
      <c r="F16" s="182">
        <f>F14+F15</f>
        <v>0</v>
      </c>
      <c r="G16" s="183">
        <f t="shared" ref="G16:J16" si="1">G14+G15</f>
        <v>0</v>
      </c>
      <c r="H16" s="182">
        <f t="shared" si="1"/>
        <v>0</v>
      </c>
      <c r="I16" s="184"/>
      <c r="J16" s="182">
        <f t="shared" si="1"/>
        <v>0</v>
      </c>
    </row>
    <row r="17" spans="1:10" ht="15.5" x14ac:dyDescent="0.35">
      <c r="A17" s="119" t="s">
        <v>42</v>
      </c>
      <c r="B17" s="120"/>
      <c r="C17" s="120"/>
      <c r="D17" s="121"/>
      <c r="E17" s="122"/>
      <c r="F17" s="185"/>
      <c r="G17" s="185"/>
      <c r="H17" s="185"/>
      <c r="I17" s="186"/>
      <c r="J17" s="187"/>
    </row>
    <row r="18" spans="1:10" ht="15.5" x14ac:dyDescent="0.35">
      <c r="A18" s="113">
        <v>60</v>
      </c>
      <c r="B18" s="114" t="s">
        <v>43</v>
      </c>
      <c r="C18" s="114"/>
      <c r="D18" s="115"/>
      <c r="F18" s="174"/>
      <c r="G18" s="175"/>
      <c r="H18" s="176"/>
      <c r="I18" s="169"/>
      <c r="J18" s="174"/>
    </row>
    <row r="19" spans="1:10" ht="15.5" x14ac:dyDescent="0.35">
      <c r="A19" s="113">
        <v>61</v>
      </c>
      <c r="B19" s="114" t="s">
        <v>44</v>
      </c>
      <c r="C19" s="114"/>
      <c r="D19" s="115"/>
      <c r="F19" s="174"/>
      <c r="G19" s="175"/>
      <c r="H19" s="176"/>
      <c r="I19" s="177"/>
      <c r="J19" s="174"/>
    </row>
    <row r="20" spans="1:10" ht="15.5" x14ac:dyDescent="0.35">
      <c r="A20" s="113">
        <v>62</v>
      </c>
      <c r="B20" s="114" t="s">
        <v>45</v>
      </c>
      <c r="C20" s="114"/>
      <c r="D20" s="115"/>
      <c r="F20" s="174"/>
      <c r="G20" s="175"/>
      <c r="H20" s="176"/>
      <c r="I20" s="177"/>
      <c r="J20" s="174"/>
    </row>
    <row r="21" spans="1:10" ht="15.5" x14ac:dyDescent="0.35">
      <c r="A21" s="113">
        <v>63</v>
      </c>
      <c r="B21" s="114" t="s">
        <v>46</v>
      </c>
      <c r="C21" s="114"/>
      <c r="D21" s="115"/>
      <c r="F21" s="174"/>
      <c r="G21" s="175"/>
      <c r="H21" s="176"/>
      <c r="I21" s="177"/>
      <c r="J21" s="174"/>
    </row>
    <row r="22" spans="1:10" ht="15.5" x14ac:dyDescent="0.35">
      <c r="A22" s="113">
        <v>64</v>
      </c>
      <c r="B22" s="114" t="s">
        <v>47</v>
      </c>
      <c r="C22" s="114"/>
      <c r="D22" s="115"/>
      <c r="F22" s="174"/>
      <c r="G22" s="175"/>
      <c r="H22" s="176"/>
      <c r="I22" s="177"/>
      <c r="J22" s="174"/>
    </row>
    <row r="23" spans="1:10" ht="15.5" x14ac:dyDescent="0.35">
      <c r="A23" s="113">
        <v>65</v>
      </c>
      <c r="B23" s="114" t="s">
        <v>48</v>
      </c>
      <c r="C23" s="114"/>
      <c r="D23" s="115"/>
      <c r="F23" s="174"/>
      <c r="G23" s="175"/>
      <c r="H23" s="176"/>
      <c r="I23" s="177"/>
      <c r="J23" s="174"/>
    </row>
    <row r="24" spans="1:10" ht="15.5" x14ac:dyDescent="0.35">
      <c r="A24" s="113"/>
      <c r="B24" s="114"/>
      <c r="C24" s="114"/>
      <c r="D24" s="117" t="s">
        <v>40</v>
      </c>
      <c r="F24" s="178">
        <f>SUM(F18:F23)</f>
        <v>0</v>
      </c>
      <c r="G24" s="179">
        <f t="shared" ref="G24:J24" si="2">SUM(G18:G23)</f>
        <v>0</v>
      </c>
      <c r="H24" s="178">
        <f t="shared" si="2"/>
        <v>0</v>
      </c>
      <c r="I24" s="177"/>
      <c r="J24" s="178">
        <f t="shared" si="2"/>
        <v>0</v>
      </c>
    </row>
    <row r="25" spans="1:10" ht="15.5" x14ac:dyDescent="0.35">
      <c r="A25" s="113">
        <v>68</v>
      </c>
      <c r="B25" s="114" t="s">
        <v>49</v>
      </c>
      <c r="C25" s="114"/>
      <c r="D25" s="115"/>
      <c r="F25" s="174"/>
      <c r="G25" s="175"/>
      <c r="H25" s="176"/>
      <c r="I25" s="177"/>
      <c r="J25" s="174"/>
    </row>
    <row r="26" spans="1:10" ht="15.5" x14ac:dyDescent="0.35">
      <c r="A26" s="113">
        <v>68</v>
      </c>
      <c r="B26" s="114" t="s">
        <v>50</v>
      </c>
      <c r="C26" s="114"/>
      <c r="D26" s="115"/>
      <c r="F26" s="174"/>
      <c r="G26" s="175"/>
      <c r="H26" s="176"/>
      <c r="I26" s="177"/>
      <c r="J26" s="181"/>
    </row>
    <row r="27" spans="1:10" ht="15.5" x14ac:dyDescent="0.35">
      <c r="A27" s="118"/>
      <c r="B27" s="114"/>
      <c r="C27" s="114"/>
      <c r="D27" s="115"/>
      <c r="F27" s="182">
        <f>SUM(F24:F26)</f>
        <v>0</v>
      </c>
      <c r="G27" s="183">
        <f>SUM(G24:G26)</f>
        <v>0</v>
      </c>
      <c r="H27" s="182">
        <f>+SUM(H24:H26)</f>
        <v>0</v>
      </c>
      <c r="I27" s="177"/>
      <c r="J27" s="182">
        <f t="shared" ref="J27" si="3">SUM(J24:J26)</f>
        <v>0</v>
      </c>
    </row>
    <row r="28" spans="1:10" ht="16" thickBot="1" x14ac:dyDescent="0.4">
      <c r="A28" s="118"/>
      <c r="B28" s="123"/>
      <c r="C28" s="114"/>
      <c r="D28" s="115"/>
      <c r="F28" s="188"/>
      <c r="G28" s="189"/>
      <c r="H28" s="190"/>
      <c r="I28" s="177"/>
      <c r="J28" s="191"/>
    </row>
    <row r="29" spans="1:10" ht="16.5" thickTop="1" thickBot="1" x14ac:dyDescent="0.4">
      <c r="A29" s="367" t="s">
        <v>51</v>
      </c>
      <c r="B29" s="368"/>
      <c r="C29" s="368"/>
      <c r="D29" s="369"/>
      <c r="E29" s="124"/>
      <c r="F29" s="192">
        <f>F16-F27</f>
        <v>0</v>
      </c>
      <c r="G29" s="192">
        <f t="shared" ref="G29:J29" si="4">G16-G27</f>
        <v>0</v>
      </c>
      <c r="H29" s="192">
        <f t="shared" si="4"/>
        <v>0</v>
      </c>
      <c r="I29" s="193"/>
      <c r="J29" s="192">
        <f t="shared" si="4"/>
        <v>0</v>
      </c>
    </row>
    <row r="30" spans="1:10" ht="26" thickTop="1" x14ac:dyDescent="0.35">
      <c r="A30" s="370" t="s">
        <v>52</v>
      </c>
      <c r="B30" s="371"/>
      <c r="C30" s="371"/>
      <c r="D30" s="372"/>
      <c r="F30" s="194">
        <f>F29+F25</f>
        <v>0</v>
      </c>
      <c r="G30" s="195">
        <f t="shared" ref="G30:H30" si="5">G29+G25</f>
        <v>0</v>
      </c>
      <c r="H30" s="194">
        <f t="shared" si="5"/>
        <v>0</v>
      </c>
      <c r="I30" s="177"/>
      <c r="J30" s="194">
        <f>J29+J25</f>
        <v>0</v>
      </c>
    </row>
    <row r="31" spans="1:10" ht="15.5" x14ac:dyDescent="0.35">
      <c r="A31" s="125" t="s">
        <v>53</v>
      </c>
      <c r="B31" s="114"/>
      <c r="C31" s="114"/>
      <c r="D31" s="115"/>
      <c r="F31" s="188"/>
      <c r="G31" s="189"/>
      <c r="H31" s="188"/>
      <c r="I31" s="177"/>
      <c r="J31" s="188"/>
    </row>
    <row r="32" spans="1:10" ht="15.5" x14ac:dyDescent="0.35">
      <c r="A32" s="113">
        <v>76</v>
      </c>
      <c r="B32" s="114" t="s">
        <v>54</v>
      </c>
      <c r="C32" s="114"/>
      <c r="D32" s="115"/>
      <c r="F32" s="174"/>
      <c r="G32" s="175"/>
      <c r="H32" s="176"/>
      <c r="I32" s="177"/>
      <c r="J32" s="174"/>
    </row>
    <row r="33" spans="1:10" ht="15.5" x14ac:dyDescent="0.35">
      <c r="A33" s="113">
        <v>66</v>
      </c>
      <c r="B33" s="114" t="s">
        <v>55</v>
      </c>
      <c r="C33" s="114"/>
      <c r="D33" s="115"/>
      <c r="F33" s="174"/>
      <c r="G33" s="175"/>
      <c r="H33" s="176"/>
      <c r="I33" s="177"/>
      <c r="J33" s="174"/>
    </row>
    <row r="34" spans="1:10" ht="16" thickBot="1" x14ac:dyDescent="0.4">
      <c r="A34" s="118"/>
      <c r="B34" s="114"/>
      <c r="C34" s="114"/>
      <c r="D34" s="115"/>
      <c r="F34" s="188"/>
      <c r="G34" s="189"/>
      <c r="H34" s="190"/>
      <c r="I34" s="177"/>
      <c r="J34" s="188"/>
    </row>
    <row r="35" spans="1:10" ht="16.5" thickTop="1" thickBot="1" x14ac:dyDescent="0.4">
      <c r="A35" s="126" t="s">
        <v>56</v>
      </c>
      <c r="B35" s="114"/>
      <c r="C35" s="114"/>
      <c r="D35" s="115"/>
      <c r="F35" s="196">
        <f>F32-F33</f>
        <v>0</v>
      </c>
      <c r="G35" s="197">
        <f>G32-G33</f>
        <v>0</v>
      </c>
      <c r="H35" s="198">
        <f t="shared" ref="H35:J35" si="6">H32-H33</f>
        <v>0</v>
      </c>
      <c r="I35" s="199"/>
      <c r="J35" s="200">
        <f t="shared" si="6"/>
        <v>0</v>
      </c>
    </row>
    <row r="36" spans="1:10" ht="16.5" thickTop="1" thickBot="1" x14ac:dyDescent="0.4">
      <c r="A36" s="127"/>
      <c r="B36" s="114"/>
      <c r="C36" s="114"/>
      <c r="D36" s="115"/>
      <c r="F36" s="188"/>
      <c r="G36" s="189"/>
      <c r="H36" s="190"/>
      <c r="I36" s="177"/>
      <c r="J36" s="201"/>
    </row>
    <row r="37" spans="1:10" ht="16" thickTop="1" thickBot="1" x14ac:dyDescent="0.35">
      <c r="A37" s="367" t="s">
        <v>57</v>
      </c>
      <c r="B37" s="368"/>
      <c r="C37" s="368"/>
      <c r="D37" s="369"/>
      <c r="E37" s="124"/>
      <c r="F37" s="202">
        <f>F29+F35</f>
        <v>0</v>
      </c>
      <c r="G37" s="203">
        <f>G29+G35</f>
        <v>0</v>
      </c>
      <c r="H37" s="204">
        <f>H29+H35</f>
        <v>0</v>
      </c>
      <c r="I37" s="205"/>
      <c r="J37" s="206">
        <f t="shared" ref="J37" si="7">J29+J35</f>
        <v>0</v>
      </c>
    </row>
    <row r="38" spans="1:10" ht="16" thickTop="1" x14ac:dyDescent="0.35">
      <c r="A38" s="118"/>
      <c r="B38" s="114"/>
      <c r="C38" s="114"/>
      <c r="D38" s="115"/>
      <c r="F38" s="188"/>
      <c r="G38" s="189"/>
      <c r="H38" s="190"/>
      <c r="I38" s="177"/>
      <c r="J38" s="191"/>
    </row>
    <row r="39" spans="1:10" ht="15.5" x14ac:dyDescent="0.35">
      <c r="A39" s="113">
        <v>77</v>
      </c>
      <c r="B39" s="114" t="s">
        <v>58</v>
      </c>
      <c r="C39" s="114"/>
      <c r="D39" s="115"/>
      <c r="F39" s="174"/>
      <c r="G39" s="175"/>
      <c r="H39" s="176"/>
      <c r="I39" s="177"/>
      <c r="J39" s="174"/>
    </row>
    <row r="40" spans="1:10" ht="15.5" x14ac:dyDescent="0.35">
      <c r="A40" s="113">
        <v>67</v>
      </c>
      <c r="B40" s="114" t="s">
        <v>59</v>
      </c>
      <c r="C40" s="114"/>
      <c r="D40" s="115"/>
      <c r="F40" s="174"/>
      <c r="G40" s="175"/>
      <c r="H40" s="176"/>
      <c r="I40" s="177"/>
      <c r="J40" s="174"/>
    </row>
    <row r="41" spans="1:10" ht="15.5" x14ac:dyDescent="0.35">
      <c r="A41" s="128"/>
      <c r="B41" s="114"/>
      <c r="C41" s="114"/>
      <c r="D41" s="115"/>
      <c r="F41" s="188"/>
      <c r="G41" s="189"/>
      <c r="H41" s="190"/>
      <c r="I41" s="177"/>
      <c r="J41" s="207"/>
    </row>
    <row r="42" spans="1:10" ht="16" thickBot="1" x14ac:dyDescent="0.4">
      <c r="A42" s="129" t="s">
        <v>60</v>
      </c>
      <c r="B42" s="130"/>
      <c r="C42" s="130"/>
      <c r="D42" s="131"/>
      <c r="E42" s="124"/>
      <c r="F42" s="208">
        <f>F39-F40</f>
        <v>0</v>
      </c>
      <c r="G42" s="208">
        <f t="shared" ref="G42:H42" si="8">G39-G40</f>
        <v>0</v>
      </c>
      <c r="H42" s="208">
        <f t="shared" si="8"/>
        <v>0</v>
      </c>
      <c r="I42" s="193"/>
      <c r="J42" s="208">
        <f>J39-J40</f>
        <v>0</v>
      </c>
    </row>
    <row r="43" spans="1:10" ht="16" thickTop="1" x14ac:dyDescent="0.35">
      <c r="A43" s="107"/>
      <c r="B43" s="86"/>
      <c r="C43" s="85"/>
      <c r="D43" s="132"/>
      <c r="F43" s="209"/>
      <c r="G43" s="210"/>
      <c r="H43" s="211"/>
      <c r="I43" s="177"/>
      <c r="J43" s="188"/>
    </row>
    <row r="44" spans="1:10" ht="17.5" x14ac:dyDescent="0.35">
      <c r="A44" s="133"/>
      <c r="B44" s="134" t="s">
        <v>61</v>
      </c>
      <c r="C44" s="114"/>
      <c r="D44" s="115"/>
      <c r="F44" s="188">
        <f>F16+F32+F39</f>
        <v>0</v>
      </c>
      <c r="G44" s="189">
        <f t="shared" ref="G44:J44" si="9">G16+G32+G39</f>
        <v>0</v>
      </c>
      <c r="H44" s="188">
        <f t="shared" si="9"/>
        <v>0</v>
      </c>
      <c r="I44" s="212"/>
      <c r="J44" s="188">
        <f t="shared" si="9"/>
        <v>0</v>
      </c>
    </row>
    <row r="45" spans="1:10" ht="17.5" x14ac:dyDescent="0.35">
      <c r="A45" s="133"/>
      <c r="B45" s="134" t="s">
        <v>62</v>
      </c>
      <c r="C45" s="114"/>
      <c r="D45" s="115"/>
      <c r="F45" s="188">
        <f>F40+F33+F27</f>
        <v>0</v>
      </c>
      <c r="G45" s="189">
        <f t="shared" ref="G45:J45" si="10">G40+G33+G27</f>
        <v>0</v>
      </c>
      <c r="H45" s="188">
        <f t="shared" si="10"/>
        <v>0</v>
      </c>
      <c r="I45" s="212"/>
      <c r="J45" s="188">
        <f t="shared" si="10"/>
        <v>0</v>
      </c>
    </row>
    <row r="46" spans="1:10" ht="18.5" thickBot="1" x14ac:dyDescent="0.45">
      <c r="A46" s="135"/>
      <c r="B46" s="136"/>
      <c r="C46" s="114"/>
      <c r="D46" s="115"/>
      <c r="F46" s="188"/>
      <c r="G46" s="189"/>
      <c r="H46" s="190"/>
      <c r="I46" s="212"/>
      <c r="J46" s="191"/>
    </row>
    <row r="47" spans="1:10" ht="21" thickTop="1" thickBot="1" x14ac:dyDescent="0.45">
      <c r="A47" s="373" t="s">
        <v>63</v>
      </c>
      <c r="B47" s="374"/>
      <c r="C47" s="374"/>
      <c r="D47" s="375"/>
      <c r="E47" s="137"/>
      <c r="F47" s="213">
        <f>F44-F45</f>
        <v>0</v>
      </c>
      <c r="G47" s="214">
        <f t="shared" ref="G47:J47" si="11">G44-G45</f>
        <v>0</v>
      </c>
      <c r="H47" s="215">
        <f t="shared" si="11"/>
        <v>0</v>
      </c>
      <c r="I47" s="216"/>
      <c r="J47" s="217">
        <f t="shared" si="11"/>
        <v>0</v>
      </c>
    </row>
    <row r="48" spans="1:10" ht="13" thickTop="1" x14ac:dyDescent="0.25">
      <c r="F48" s="218"/>
      <c r="G48" s="218"/>
      <c r="H48" s="218"/>
      <c r="I48" s="218"/>
      <c r="J48" s="218"/>
    </row>
    <row r="49" spans="1:10" ht="13" thickBot="1" x14ac:dyDescent="0.3">
      <c r="F49" s="218"/>
      <c r="G49" s="218"/>
      <c r="H49" s="218"/>
      <c r="I49" s="218"/>
      <c r="J49" s="218"/>
    </row>
    <row r="50" spans="1:10" ht="21" thickTop="1" thickBot="1" x14ac:dyDescent="0.45">
      <c r="A50" s="360" t="s">
        <v>95</v>
      </c>
      <c r="B50" s="361"/>
      <c r="C50" s="361"/>
      <c r="D50" s="362"/>
      <c r="F50" s="219"/>
      <c r="G50" s="218"/>
      <c r="H50" s="218"/>
      <c r="I50" s="218"/>
      <c r="J50" s="218"/>
    </row>
    <row r="51" spans="1:10" ht="13" thickTop="1" x14ac:dyDescent="0.25"/>
  </sheetData>
  <sheetProtection algorithmName="SHA-512" hashValue="lXpeMRqZOlOw1RcAnvJqoUJSx3TtbHkG/Mg/tDQD1CVrD6hs63zQC+XpAn2jRzUzeJ0cqFQa5609+hRxDYlDzg==" saltValue="jAxovpUV4ucVU6qMnQGk5Q==" spinCount="100000" sheet="1" objects="1" scenarios="1"/>
  <mergeCells count="8">
    <mergeCell ref="A50:D50"/>
    <mergeCell ref="A1:J1"/>
    <mergeCell ref="G3:H3"/>
    <mergeCell ref="A29:D29"/>
    <mergeCell ref="A30:D30"/>
    <mergeCell ref="A37:D37"/>
    <mergeCell ref="A47:D47"/>
    <mergeCell ref="A2:D2"/>
  </mergeCells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253D2-B5C1-4912-953A-8C074CEABE96}">
  <sheetPr>
    <tabColor rgb="FF00B050"/>
  </sheetPr>
  <dimension ref="A1:N12"/>
  <sheetViews>
    <sheetView workbookViewId="0">
      <selection activeCell="I11" sqref="I11"/>
    </sheetView>
  </sheetViews>
  <sheetFormatPr baseColWidth="10" defaultRowHeight="12.5" x14ac:dyDescent="0.25"/>
  <sheetData>
    <row r="1" spans="1:14" ht="36" customHeight="1" x14ac:dyDescent="0.25">
      <c r="A1" s="251" t="s">
        <v>204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3"/>
    </row>
    <row r="4" spans="1:14" ht="34.5" customHeight="1" x14ac:dyDescent="0.25">
      <c r="B4" s="384" t="s">
        <v>205</v>
      </c>
      <c r="C4" s="384"/>
      <c r="D4" s="384"/>
      <c r="E4" s="384" t="s">
        <v>206</v>
      </c>
      <c r="F4" s="384"/>
      <c r="G4" s="384"/>
      <c r="H4" s="386" t="s">
        <v>209</v>
      </c>
      <c r="I4" s="386"/>
      <c r="J4" s="384" t="s">
        <v>208</v>
      </c>
      <c r="K4" s="384"/>
      <c r="L4" s="384" t="s">
        <v>207</v>
      </c>
      <c r="M4" s="384"/>
      <c r="N4" s="384"/>
    </row>
    <row r="5" spans="1:14" ht="24" customHeight="1" x14ac:dyDescent="0.25">
      <c r="A5" s="233">
        <v>1</v>
      </c>
      <c r="B5" s="381"/>
      <c r="C5" s="381"/>
      <c r="D5" s="381"/>
      <c r="E5" s="385"/>
      <c r="F5" s="385"/>
      <c r="G5" s="385"/>
      <c r="H5" s="382"/>
      <c r="I5" s="383"/>
      <c r="J5" s="381"/>
      <c r="K5" s="381"/>
      <c r="L5" s="381"/>
      <c r="M5" s="381"/>
      <c r="N5" s="381"/>
    </row>
    <row r="6" spans="1:14" ht="24" customHeight="1" x14ac:dyDescent="0.25">
      <c r="A6" s="233">
        <v>2</v>
      </c>
      <c r="B6" s="381"/>
      <c r="C6" s="381"/>
      <c r="D6" s="381"/>
      <c r="E6" s="385"/>
      <c r="F6" s="385"/>
      <c r="G6" s="385"/>
      <c r="H6" s="382"/>
      <c r="I6" s="383"/>
      <c r="J6" s="381"/>
      <c r="K6" s="381"/>
      <c r="L6" s="381"/>
      <c r="M6" s="381"/>
      <c r="N6" s="381"/>
    </row>
    <row r="7" spans="1:14" ht="24" customHeight="1" x14ac:dyDescent="0.25">
      <c r="A7" s="233">
        <v>3</v>
      </c>
      <c r="B7" s="381"/>
      <c r="C7" s="381"/>
      <c r="D7" s="381"/>
      <c r="E7" s="385"/>
      <c r="F7" s="385"/>
      <c r="G7" s="385"/>
      <c r="H7" s="382"/>
      <c r="I7" s="383"/>
      <c r="J7" s="381"/>
      <c r="K7" s="381"/>
      <c r="L7" s="381"/>
      <c r="M7" s="381"/>
      <c r="N7" s="381"/>
    </row>
    <row r="8" spans="1:14" ht="24" customHeight="1" x14ac:dyDescent="0.25">
      <c r="A8" s="233">
        <v>4</v>
      </c>
      <c r="B8" s="381"/>
      <c r="C8" s="381"/>
      <c r="D8" s="381"/>
      <c r="E8" s="385"/>
      <c r="F8" s="385"/>
      <c r="G8" s="385"/>
      <c r="H8" s="382"/>
      <c r="I8" s="383"/>
      <c r="J8" s="381"/>
      <c r="K8" s="381"/>
      <c r="L8" s="381"/>
      <c r="M8" s="381"/>
      <c r="N8" s="381"/>
    </row>
    <row r="9" spans="1:14" ht="24" customHeight="1" x14ac:dyDescent="0.25">
      <c r="A9" s="233">
        <v>5</v>
      </c>
      <c r="B9" s="381"/>
      <c r="C9" s="381"/>
      <c r="D9" s="381"/>
      <c r="E9" s="385"/>
      <c r="F9" s="385"/>
      <c r="G9" s="385"/>
      <c r="H9" s="382"/>
      <c r="I9" s="383"/>
      <c r="J9" s="381"/>
      <c r="K9" s="381"/>
      <c r="L9" s="381"/>
      <c r="M9" s="381"/>
      <c r="N9" s="381"/>
    </row>
    <row r="10" spans="1:14" ht="24" customHeight="1" x14ac:dyDescent="0.25">
      <c r="A10" s="233">
        <v>6</v>
      </c>
      <c r="B10" s="381"/>
      <c r="C10" s="381"/>
      <c r="D10" s="381"/>
      <c r="E10" s="385"/>
      <c r="F10" s="385"/>
      <c r="G10" s="385"/>
      <c r="H10" s="382"/>
      <c r="I10" s="383"/>
      <c r="J10" s="381"/>
      <c r="K10" s="381"/>
      <c r="L10" s="381"/>
      <c r="M10" s="381"/>
      <c r="N10" s="381"/>
    </row>
    <row r="11" spans="1:14" x14ac:dyDescent="0.25">
      <c r="L11" s="378"/>
      <c r="M11" s="378"/>
      <c r="N11" s="378"/>
    </row>
    <row r="12" spans="1:14" ht="25.5" customHeight="1" x14ac:dyDescent="0.25">
      <c r="A12" s="379" t="s">
        <v>210</v>
      </c>
      <c r="B12" s="379"/>
      <c r="C12" s="379"/>
      <c r="D12" s="379"/>
      <c r="E12" s="380">
        <f>SUM(E5:G10)</f>
        <v>0</v>
      </c>
      <c r="F12" s="380"/>
      <c r="G12" s="380"/>
    </row>
  </sheetData>
  <sheetProtection algorithmName="SHA-512" hashValue="1uyHEvv/QuS3QrB2+cYrj8IgMQ9Dded9h33teBFpKrUrOi7qCwoyNqNRylBjbGopIMjsWb78fNVWp53of4hcBA==" saltValue="wSYK/wo+2wxFMnwklMC5Bg==" spinCount="100000" sheet="1" objects="1" scenarios="1"/>
  <mergeCells count="39">
    <mergeCell ref="A1:M1"/>
    <mergeCell ref="B4:D4"/>
    <mergeCell ref="E4:G4"/>
    <mergeCell ref="B5:D5"/>
    <mergeCell ref="B6:D6"/>
    <mergeCell ref="H4:I4"/>
    <mergeCell ref="H5:I5"/>
    <mergeCell ref="E5:G5"/>
    <mergeCell ref="E6:G6"/>
    <mergeCell ref="E7:G7"/>
    <mergeCell ref="E8:G8"/>
    <mergeCell ref="E9:G9"/>
    <mergeCell ref="J8:K8"/>
    <mergeCell ref="H6:I6"/>
    <mergeCell ref="H7:I7"/>
    <mergeCell ref="H8:I8"/>
    <mergeCell ref="B7:D7"/>
    <mergeCell ref="B8:D8"/>
    <mergeCell ref="J4:K4"/>
    <mergeCell ref="L4:N4"/>
    <mergeCell ref="J5:K5"/>
    <mergeCell ref="J6:K6"/>
    <mergeCell ref="J7:K7"/>
    <mergeCell ref="L6:N6"/>
    <mergeCell ref="L5:N5"/>
    <mergeCell ref="L7:N7"/>
    <mergeCell ref="L8:N8"/>
    <mergeCell ref="L9:N9"/>
    <mergeCell ref="L11:N11"/>
    <mergeCell ref="A12:D12"/>
    <mergeCell ref="E12:G12"/>
    <mergeCell ref="J9:K9"/>
    <mergeCell ref="J10:K10"/>
    <mergeCell ref="L10:N10"/>
    <mergeCell ref="H9:I9"/>
    <mergeCell ref="H10:I10"/>
    <mergeCell ref="B9:D9"/>
    <mergeCell ref="B10:D10"/>
    <mergeCell ref="E10:G10"/>
  </mergeCells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05330-2F7C-4B9C-A137-AC359CE1879B}">
  <sheetPr>
    <tabColor rgb="FF00B050"/>
  </sheetPr>
  <dimension ref="A1:N50"/>
  <sheetViews>
    <sheetView zoomScale="90" zoomScaleNormal="90" workbookViewId="0">
      <selection activeCell="B4" sqref="B4:C4"/>
    </sheetView>
  </sheetViews>
  <sheetFormatPr baseColWidth="10" defaultRowHeight="12.5" x14ac:dyDescent="0.25"/>
  <cols>
    <col min="1" max="1" width="15.453125" style="45" customWidth="1"/>
    <col min="2" max="2" width="32.90625" style="45" customWidth="1"/>
    <col min="3" max="3" width="9.1796875" style="45" customWidth="1"/>
    <col min="4" max="16384" width="10.90625" style="45"/>
  </cols>
  <sheetData>
    <row r="1" spans="1:14" ht="20" x14ac:dyDescent="0.25">
      <c r="A1" s="388" t="s">
        <v>107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</row>
    <row r="2" spans="1:14" x14ac:dyDescent="0.25">
      <c r="A2" s="389" t="s">
        <v>111</v>
      </c>
    </row>
    <row r="3" spans="1:14" ht="26" customHeight="1" x14ac:dyDescent="0.25">
      <c r="A3" s="389"/>
      <c r="D3" s="387" t="s">
        <v>109</v>
      </c>
      <c r="E3" s="387"/>
      <c r="F3" s="387"/>
      <c r="G3" s="387"/>
      <c r="H3" s="387"/>
      <c r="I3" s="387"/>
      <c r="J3" s="387"/>
      <c r="K3" s="387"/>
      <c r="L3" s="387"/>
      <c r="M3" s="387"/>
      <c r="N3" s="387"/>
    </row>
    <row r="4" spans="1:14" ht="26" customHeight="1" x14ac:dyDescent="0.25">
      <c r="A4" s="389"/>
      <c r="B4" s="392" t="s">
        <v>122</v>
      </c>
      <c r="C4" s="392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22" customHeight="1" x14ac:dyDescent="0.25">
      <c r="A5" s="389"/>
      <c r="B5" s="390" t="s">
        <v>108</v>
      </c>
      <c r="C5" s="391"/>
      <c r="D5" s="144">
        <f>SUM(D7:D50)</f>
        <v>0</v>
      </c>
      <c r="E5" s="144">
        <f t="shared" ref="E5:N5" si="0">SUM(E7:E50)</f>
        <v>0</v>
      </c>
      <c r="F5" s="144">
        <f t="shared" si="0"/>
        <v>0</v>
      </c>
      <c r="G5" s="144">
        <f t="shared" si="0"/>
        <v>0</v>
      </c>
      <c r="H5" s="144">
        <f t="shared" si="0"/>
        <v>0</v>
      </c>
      <c r="I5" s="144">
        <f t="shared" si="0"/>
        <v>0</v>
      </c>
      <c r="J5" s="144">
        <f t="shared" si="0"/>
        <v>0</v>
      </c>
      <c r="K5" s="144">
        <f t="shared" si="0"/>
        <v>0</v>
      </c>
      <c r="L5" s="144">
        <f t="shared" si="0"/>
        <v>0</v>
      </c>
      <c r="M5" s="144">
        <f t="shared" si="0"/>
        <v>0</v>
      </c>
      <c r="N5" s="144">
        <f t="shared" si="0"/>
        <v>0</v>
      </c>
    </row>
    <row r="6" spans="1:14" ht="20" x14ac:dyDescent="0.25">
      <c r="A6" s="389"/>
      <c r="B6" s="139" t="s">
        <v>106</v>
      </c>
      <c r="C6" s="140" t="s">
        <v>110</v>
      </c>
      <c r="D6" s="138" t="s">
        <v>26</v>
      </c>
      <c r="E6" s="138" t="s">
        <v>96</v>
      </c>
      <c r="F6" s="138" t="s">
        <v>97</v>
      </c>
      <c r="G6" s="138" t="s">
        <v>98</v>
      </c>
      <c r="H6" s="138" t="s">
        <v>99</v>
      </c>
      <c r="I6" s="138" t="s">
        <v>100</v>
      </c>
      <c r="J6" s="138" t="s">
        <v>101</v>
      </c>
      <c r="K6" s="138" t="s">
        <v>102</v>
      </c>
      <c r="L6" s="138" t="s">
        <v>103</v>
      </c>
      <c r="M6" s="138" t="s">
        <v>104</v>
      </c>
      <c r="N6" s="138" t="s">
        <v>105</v>
      </c>
    </row>
    <row r="7" spans="1:14" x14ac:dyDescent="0.25">
      <c r="A7" s="141"/>
      <c r="B7" s="142"/>
      <c r="C7" s="143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</row>
    <row r="8" spans="1:14" x14ac:dyDescent="0.25">
      <c r="A8" s="141"/>
      <c r="B8" s="142"/>
      <c r="C8" s="143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</row>
    <row r="9" spans="1:14" x14ac:dyDescent="0.25">
      <c r="A9" s="141"/>
      <c r="B9" s="142"/>
      <c r="C9" s="143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</row>
    <row r="10" spans="1:14" x14ac:dyDescent="0.25">
      <c r="A10" s="141"/>
      <c r="B10" s="142"/>
      <c r="C10" s="143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</row>
    <row r="11" spans="1:14" x14ac:dyDescent="0.25">
      <c r="A11" s="141"/>
      <c r="B11" s="142"/>
      <c r="C11" s="143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</row>
    <row r="12" spans="1:14" x14ac:dyDescent="0.25">
      <c r="A12" s="141"/>
      <c r="B12" s="142"/>
      <c r="C12" s="143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</row>
    <row r="13" spans="1:14" x14ac:dyDescent="0.25">
      <c r="A13" s="141"/>
      <c r="B13" s="142"/>
      <c r="C13" s="143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x14ac:dyDescent="0.25">
      <c r="A14" s="141"/>
      <c r="B14" s="142"/>
      <c r="C14" s="143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x14ac:dyDescent="0.25">
      <c r="A15" s="141"/>
      <c r="B15" s="142"/>
      <c r="C15" s="143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</row>
    <row r="16" spans="1:14" x14ac:dyDescent="0.25">
      <c r="A16" s="141"/>
      <c r="B16" s="142"/>
      <c r="C16" s="143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</row>
    <row r="17" spans="1:14" x14ac:dyDescent="0.25">
      <c r="A17" s="141"/>
      <c r="B17" s="142"/>
      <c r="C17" s="143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</row>
    <row r="18" spans="1:14" x14ac:dyDescent="0.25">
      <c r="A18" s="141"/>
      <c r="B18" s="142"/>
      <c r="C18" s="143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  <row r="19" spans="1:14" x14ac:dyDescent="0.25">
      <c r="A19" s="141"/>
      <c r="B19" s="142"/>
      <c r="C19" s="143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  <row r="20" spans="1:14" x14ac:dyDescent="0.25">
      <c r="A20" s="141"/>
      <c r="B20" s="142"/>
      <c r="C20" s="143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</row>
    <row r="21" spans="1:14" x14ac:dyDescent="0.25">
      <c r="A21" s="141"/>
      <c r="B21" s="142"/>
      <c r="C21" s="143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</row>
    <row r="22" spans="1:14" x14ac:dyDescent="0.25">
      <c r="A22" s="141"/>
      <c r="B22" s="142"/>
      <c r="C22" s="143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</row>
    <row r="23" spans="1:14" x14ac:dyDescent="0.25">
      <c r="A23" s="141"/>
      <c r="B23" s="142"/>
      <c r="C23" s="143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</row>
    <row r="24" spans="1:14" x14ac:dyDescent="0.25">
      <c r="A24" s="141"/>
      <c r="B24" s="142"/>
      <c r="C24" s="143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</row>
    <row r="25" spans="1:14" x14ac:dyDescent="0.25">
      <c r="A25" s="141"/>
      <c r="B25" s="142"/>
      <c r="C25" s="143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</row>
    <row r="26" spans="1:14" x14ac:dyDescent="0.25">
      <c r="A26" s="141"/>
      <c r="B26" s="142"/>
      <c r="C26" s="143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</row>
    <row r="27" spans="1:14" x14ac:dyDescent="0.25">
      <c r="A27" s="141"/>
      <c r="B27" s="142"/>
      <c r="C27" s="143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</row>
    <row r="28" spans="1:14" x14ac:dyDescent="0.25">
      <c r="A28" s="141"/>
      <c r="B28" s="142"/>
      <c r="C28" s="143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</row>
    <row r="29" spans="1:14" x14ac:dyDescent="0.25">
      <c r="A29" s="141"/>
      <c r="B29" s="142"/>
      <c r="C29" s="143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</row>
    <row r="30" spans="1:14" x14ac:dyDescent="0.25">
      <c r="A30" s="141"/>
      <c r="B30" s="142"/>
      <c r="C30" s="143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</row>
    <row r="31" spans="1:14" x14ac:dyDescent="0.25">
      <c r="A31" s="141"/>
      <c r="B31" s="142"/>
      <c r="C31" s="143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</row>
    <row r="32" spans="1:14" x14ac:dyDescent="0.25">
      <c r="A32" s="141"/>
      <c r="B32" s="142"/>
      <c r="C32" s="143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</row>
    <row r="33" spans="1:14" x14ac:dyDescent="0.25">
      <c r="A33" s="141"/>
      <c r="B33" s="142"/>
      <c r="C33" s="143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</row>
    <row r="34" spans="1:14" x14ac:dyDescent="0.25">
      <c r="A34" s="141"/>
      <c r="B34" s="142"/>
      <c r="C34" s="143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</row>
    <row r="35" spans="1:14" x14ac:dyDescent="0.25">
      <c r="A35" s="141"/>
      <c r="B35" s="142"/>
      <c r="C35" s="143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</row>
    <row r="36" spans="1:14" x14ac:dyDescent="0.25">
      <c r="A36" s="141"/>
      <c r="B36" s="142"/>
      <c r="C36" s="143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</row>
    <row r="37" spans="1:14" x14ac:dyDescent="0.25">
      <c r="A37" s="141"/>
      <c r="B37" s="142"/>
      <c r="C37" s="143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1:14" x14ac:dyDescent="0.25">
      <c r="A38" s="141"/>
      <c r="B38" s="142"/>
      <c r="C38" s="143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1:14" x14ac:dyDescent="0.25">
      <c r="A39" s="141"/>
      <c r="B39" s="142"/>
      <c r="C39" s="143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  <row r="40" spans="1:14" x14ac:dyDescent="0.25">
      <c r="A40" s="141"/>
      <c r="B40" s="142"/>
      <c r="C40" s="143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</row>
    <row r="41" spans="1:14" x14ac:dyDescent="0.25">
      <c r="A41" s="141"/>
      <c r="B41" s="142"/>
      <c r="C41" s="143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</row>
    <row r="42" spans="1:14" x14ac:dyDescent="0.25">
      <c r="A42" s="141"/>
      <c r="B42" s="142"/>
      <c r="C42" s="143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</row>
    <row r="43" spans="1:14" x14ac:dyDescent="0.25">
      <c r="A43" s="141"/>
      <c r="B43" s="142"/>
      <c r="C43" s="143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</row>
    <row r="44" spans="1:14" x14ac:dyDescent="0.25">
      <c r="A44" s="141"/>
      <c r="B44" s="142"/>
      <c r="C44" s="143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</row>
    <row r="45" spans="1:14" x14ac:dyDescent="0.25">
      <c r="A45" s="141"/>
      <c r="B45" s="142"/>
      <c r="C45" s="143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</row>
    <row r="46" spans="1:14" x14ac:dyDescent="0.25">
      <c r="A46" s="141"/>
      <c r="B46" s="142"/>
      <c r="C46" s="143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</row>
    <row r="47" spans="1:14" x14ac:dyDescent="0.25">
      <c r="A47" s="141"/>
      <c r="B47" s="142"/>
      <c r="C47" s="143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</row>
    <row r="48" spans="1:14" x14ac:dyDescent="0.25">
      <c r="A48" s="141"/>
      <c r="B48" s="142"/>
      <c r="C48" s="143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</row>
    <row r="49" spans="1:14" x14ac:dyDescent="0.25">
      <c r="A49" s="141"/>
      <c r="B49" s="142"/>
      <c r="C49" s="143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</row>
    <row r="50" spans="1:14" x14ac:dyDescent="0.25">
      <c r="A50" s="141"/>
      <c r="B50" s="142"/>
      <c r="C50" s="143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</row>
  </sheetData>
  <sheetProtection algorithmName="SHA-512" hashValue="89jXDe2Az2nQGv+wGP/82Jydc90l/xYSB6QBH9NUSwZX1hr4jyDBAOrn5BaaYyM+ykHowFTB9Yz5EdSpb5YLQA==" saltValue="s0qu89bC3AqVkWiGQAU7sQ==" spinCount="100000" sheet="1" objects="1" scenarios="1"/>
  <mergeCells count="5">
    <mergeCell ref="D3:N3"/>
    <mergeCell ref="A1:N1"/>
    <mergeCell ref="A2:A6"/>
    <mergeCell ref="B5:C5"/>
    <mergeCell ref="B4:C4"/>
  </mergeCells>
  <phoneticPr fontId="48" type="noConversion"/>
  <dataValidations count="2">
    <dataValidation type="list" allowBlank="1" showInputMessage="1" showErrorMessage="1" sqref="A7:A50" xr:uid="{0D053A37-621D-43DC-A301-D2B40090BA53}">
      <formula1>champ</formula1>
    </dataValidation>
    <dataValidation type="list" allowBlank="1" showInputMessage="1" showErrorMessage="1" sqref="C7:C50" xr:uid="{5CC22557-E237-4F95-A9CD-F2D59CDA7987}">
      <formula1>unité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70C0"/>
  </sheetPr>
  <dimension ref="A1:K403"/>
  <sheetViews>
    <sheetView showGridLines="0" zoomScaleNormal="100" workbookViewId="0">
      <selection activeCell="E8" sqref="E8"/>
    </sheetView>
  </sheetViews>
  <sheetFormatPr baseColWidth="10" defaultColWidth="9.1796875" defaultRowHeight="12.5" x14ac:dyDescent="0.25"/>
  <cols>
    <col min="1" max="1" width="13.453125" style="14" customWidth="1"/>
    <col min="2" max="2" width="16.453125" style="14" bestFit="1" customWidth="1"/>
    <col min="3" max="3" width="34.1796875" style="14" bestFit="1" customWidth="1"/>
    <col min="4" max="4" width="17.1796875" style="14" customWidth="1"/>
    <col min="5" max="5" width="18.7265625" style="14" bestFit="1" customWidth="1"/>
    <col min="6" max="6" width="14.7265625" style="14" bestFit="1" customWidth="1"/>
    <col min="7" max="7" width="29.7265625" style="14" bestFit="1" customWidth="1"/>
    <col min="8" max="8" width="13.453125" style="14" customWidth="1"/>
    <col min="9" max="9" width="24.1796875" style="14" customWidth="1"/>
    <col min="10" max="10" width="6.1796875" style="14" customWidth="1"/>
    <col min="11" max="11" width="9.1796875" style="15" customWidth="1"/>
    <col min="12" max="12" width="15.26953125" style="15" customWidth="1"/>
    <col min="13" max="16384" width="9.1796875" style="15"/>
  </cols>
  <sheetData>
    <row r="1" spans="1:10" ht="24" customHeight="1" x14ac:dyDescent="0.5">
      <c r="A1" s="12" t="s">
        <v>23</v>
      </c>
      <c r="B1" s="13"/>
      <c r="C1" s="13"/>
      <c r="D1" s="7"/>
      <c r="E1" s="13"/>
      <c r="F1" s="11"/>
      <c r="G1" s="13"/>
      <c r="H1" s="13"/>
      <c r="I1" s="13"/>
    </row>
    <row r="2" spans="1:10" ht="12.75" customHeight="1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10" ht="6.75" customHeight="1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10" ht="14.25" customHeight="1" x14ac:dyDescent="0.35">
      <c r="A4" s="18"/>
      <c r="B4" s="393" t="s">
        <v>18</v>
      </c>
      <c r="C4" s="394"/>
      <c r="D4" s="395"/>
      <c r="E4" s="19"/>
      <c r="F4" s="396" t="s">
        <v>19</v>
      </c>
      <c r="G4" s="397"/>
      <c r="H4" s="398"/>
      <c r="I4" s="19"/>
      <c r="J4" s="20"/>
    </row>
    <row r="5" spans="1:10" ht="13.5" x14ac:dyDescent="0.35">
      <c r="A5" s="21"/>
      <c r="B5" s="22"/>
      <c r="C5" s="23" t="s">
        <v>10</v>
      </c>
      <c r="D5" s="3">
        <v>1</v>
      </c>
      <c r="E5" s="19"/>
      <c r="F5" s="22"/>
      <c r="G5" s="23" t="s">
        <v>12</v>
      </c>
      <c r="H5" s="24">
        <f>IF(Values_Entered,-PMT(Interest_Rate/Num_Pmt_Per_Year,Loan_Years*Num_Pmt_Per_Year,Loan_Amount),"")</f>
        <v>0.50751243781094513</v>
      </c>
      <c r="I5" s="19"/>
      <c r="J5" s="20"/>
    </row>
    <row r="6" spans="1:10" ht="13.5" x14ac:dyDescent="0.35">
      <c r="A6" s="21"/>
      <c r="B6" s="22"/>
      <c r="C6" s="23" t="s">
        <v>0</v>
      </c>
      <c r="D6" s="4">
        <v>0.01</v>
      </c>
      <c r="E6" s="19"/>
      <c r="F6" s="22"/>
      <c r="G6" s="23" t="s">
        <v>13</v>
      </c>
      <c r="H6" s="25">
        <f>IF(Values_Entered,Loan_Years*Num_Pmt_Per_Year,"")</f>
        <v>2</v>
      </c>
      <c r="I6" s="26"/>
      <c r="J6" s="20"/>
    </row>
    <row r="7" spans="1:10" ht="13.5" x14ac:dyDescent="0.35">
      <c r="A7" s="21"/>
      <c r="B7" s="22"/>
      <c r="C7" s="23" t="s">
        <v>11</v>
      </c>
      <c r="D7" s="5">
        <v>2</v>
      </c>
      <c r="E7" s="19"/>
      <c r="F7" s="22"/>
      <c r="G7" s="23" t="s">
        <v>13</v>
      </c>
      <c r="H7" s="25">
        <f>IF(Values_Entered,Number_of_Payments,"")</f>
        <v>2</v>
      </c>
      <c r="I7" s="26"/>
      <c r="J7" s="20"/>
    </row>
    <row r="8" spans="1:10" ht="13.5" x14ac:dyDescent="0.35">
      <c r="A8" s="21"/>
      <c r="B8" s="22"/>
      <c r="C8" s="23" t="s">
        <v>1</v>
      </c>
      <c r="D8" s="5">
        <v>1</v>
      </c>
      <c r="E8" s="19"/>
      <c r="F8" s="22"/>
      <c r="G8" s="23" t="s">
        <v>2</v>
      </c>
      <c r="H8" s="24">
        <f>IF(Values_Entered,SUMIF(Beg_Bal,"&gt;0",Extra_Pay),"")</f>
        <v>0</v>
      </c>
      <c r="I8" s="26"/>
      <c r="J8" s="20"/>
    </row>
    <row r="9" spans="1:10" ht="13.5" x14ac:dyDescent="0.35">
      <c r="A9" s="21"/>
      <c r="B9" s="22"/>
      <c r="C9" s="23" t="s">
        <v>3</v>
      </c>
      <c r="D9" s="6">
        <v>43831</v>
      </c>
      <c r="E9" s="19"/>
      <c r="F9" s="27"/>
      <c r="G9" s="28" t="s">
        <v>4</v>
      </c>
      <c r="H9" s="24">
        <f>IF(Values_Entered,SUMIF(Beg_Bal,"&gt;0",Int),"")</f>
        <v>1.502487562189055E-2</v>
      </c>
      <c r="I9" s="26"/>
      <c r="J9" s="20"/>
    </row>
    <row r="10" spans="1:10" ht="13.5" x14ac:dyDescent="0.35">
      <c r="A10" s="21"/>
      <c r="B10" s="27"/>
      <c r="C10" s="28" t="s">
        <v>5</v>
      </c>
      <c r="D10" s="44">
        <v>0</v>
      </c>
      <c r="E10" s="19"/>
      <c r="F10" s="18"/>
      <c r="G10" s="18"/>
      <c r="H10" s="18"/>
      <c r="I10" s="26"/>
      <c r="J10" s="20"/>
    </row>
    <row r="11" spans="1:10" ht="13.5" x14ac:dyDescent="0.35">
      <c r="A11" s="18"/>
      <c r="B11" s="18"/>
      <c r="C11" s="18"/>
      <c r="D11" s="18"/>
      <c r="E11" s="18"/>
      <c r="F11" s="18"/>
      <c r="G11" s="18"/>
      <c r="H11" s="18"/>
      <c r="I11" s="18"/>
      <c r="J11" s="20"/>
    </row>
    <row r="12" spans="1:10" ht="13.5" x14ac:dyDescent="0.35">
      <c r="A12" s="29"/>
      <c r="B12" s="30" t="s">
        <v>20</v>
      </c>
      <c r="C12" s="31" t="s">
        <v>24</v>
      </c>
      <c r="D12" s="18"/>
      <c r="E12" s="32"/>
      <c r="F12" s="32"/>
      <c r="G12" s="32"/>
      <c r="H12" s="33"/>
      <c r="I12" s="29"/>
      <c r="J12" s="20"/>
    </row>
    <row r="13" spans="1:10" ht="13.5" x14ac:dyDescent="0.35">
      <c r="A13" s="29"/>
      <c r="B13" s="18"/>
      <c r="C13" s="18" t="s">
        <v>22</v>
      </c>
      <c r="D13" s="18"/>
      <c r="E13" s="32"/>
      <c r="F13" s="32"/>
      <c r="G13" s="32"/>
      <c r="H13" s="33"/>
      <c r="I13" s="29"/>
      <c r="J13" s="20"/>
    </row>
    <row r="14" spans="1:10" ht="13.5" x14ac:dyDescent="0.35">
      <c r="A14" s="29"/>
      <c r="B14" s="18"/>
      <c r="C14" s="18" t="s">
        <v>21</v>
      </c>
      <c r="D14" s="18"/>
      <c r="E14" s="32"/>
      <c r="F14" s="32"/>
      <c r="G14" s="32"/>
      <c r="H14" s="33"/>
      <c r="I14" s="29"/>
      <c r="J14" s="20"/>
    </row>
    <row r="15" spans="1:10" ht="13.5" customHeight="1" thickBot="1" x14ac:dyDescent="0.55000000000000004">
      <c r="A15" s="29"/>
      <c r="B15" s="29"/>
      <c r="C15" s="29"/>
      <c r="D15" s="34"/>
      <c r="E15" s="34"/>
      <c r="F15" s="29"/>
      <c r="G15" s="29"/>
      <c r="H15" s="29"/>
      <c r="I15" s="29"/>
      <c r="J15" s="20"/>
    </row>
    <row r="16" spans="1:10" ht="3" customHeight="1" thickTop="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20"/>
    </row>
    <row r="17" spans="1:11" s="37" customFormat="1" ht="31.5" customHeight="1" thickBot="1" x14ac:dyDescent="0.35">
      <c r="A17" s="8" t="s">
        <v>14</v>
      </c>
      <c r="B17" s="9" t="s">
        <v>6</v>
      </c>
      <c r="C17" s="9" t="s">
        <v>7</v>
      </c>
      <c r="D17" s="9" t="s">
        <v>12</v>
      </c>
      <c r="E17" s="9" t="s">
        <v>8</v>
      </c>
      <c r="F17" s="9" t="s">
        <v>17</v>
      </c>
      <c r="G17" s="9" t="s">
        <v>15</v>
      </c>
      <c r="H17" s="9" t="s">
        <v>9</v>
      </c>
      <c r="I17" s="10" t="s">
        <v>16</v>
      </c>
      <c r="J17" s="36"/>
    </row>
    <row r="18" spans="1:11" s="37" customFormat="1" ht="3" customHeight="1" thickTop="1" x14ac:dyDescent="0.3">
      <c r="A18" s="38"/>
      <c r="B18" s="1"/>
      <c r="C18" s="1"/>
      <c r="D18" s="1"/>
      <c r="E18" s="1"/>
      <c r="F18" s="1"/>
      <c r="G18" s="1"/>
      <c r="H18" s="1"/>
      <c r="I18" s="2"/>
      <c r="J18" s="36"/>
    </row>
    <row r="19" spans="1:11" s="37" customFormat="1" x14ac:dyDescent="0.25">
      <c r="A19" s="39">
        <f>IF(Values_Entered,1,"")</f>
        <v>1</v>
      </c>
      <c r="B19" s="40">
        <f t="shared" ref="B19:B82" si="0">IF(Pay_Num&lt;&gt;"",DATE(YEAR(Loan_Start),MONTH(Loan_Start)+(Pay_Num)*12/Num_Pmt_Per_Year,DAY(Loan_Start)),"")</f>
        <v>44197</v>
      </c>
      <c r="C19" s="41">
        <f>IF(Values_Entered,Loan_Amount,"")</f>
        <v>1</v>
      </c>
      <c r="D19" s="41">
        <f t="shared" ref="D19:D82" si="1">IF(Pay_Num&lt;&gt;"",Scheduled_Monthly_Payment,"")</f>
        <v>0.50751243781094513</v>
      </c>
      <c r="E19" s="41">
        <f t="shared" ref="E19:E82" si="2">IF(AND(Pay_Num&lt;&gt;"",Sched_Pay+Scheduled_Extra_Payments&lt;Beg_Bal),Scheduled_Extra_Payments,IF(AND(Pay_Num&lt;&gt;"",Beg_Bal-Sched_Pay&gt;0),Beg_Bal-Sched_Pay,IF(Pay_Num&lt;&gt;"",0,"")))</f>
        <v>0</v>
      </c>
      <c r="F19" s="41">
        <f t="shared" ref="F19:F82" si="3">IF(AND(Pay_Num&lt;&gt;"",Sched_Pay+Extra_Pay&lt;Beg_Bal),Sched_Pay+Extra_Pay,IF(Pay_Num&lt;&gt;"",Beg_Bal,""))</f>
        <v>0.50751243781094513</v>
      </c>
      <c r="G19" s="41">
        <f t="shared" ref="G19:G82" si="4">IF(Pay_Num&lt;&gt;"",Total_Pay-Int,"")</f>
        <v>0.49751243781094512</v>
      </c>
      <c r="H19" s="41">
        <f>IF(Pay_Num&lt;&gt;"",Beg_Bal*(Interest_Rate/Num_Pmt_Per_Year),"")</f>
        <v>0.01</v>
      </c>
      <c r="I19" s="41">
        <f t="shared" ref="I19:I82" si="5">IF(AND(Pay_Num&lt;&gt;"",Sched_Pay+Extra_Pay&lt;Beg_Bal),Beg_Bal-Princ,IF(Pay_Num&lt;&gt;"",0,""))</f>
        <v>0.50248756218905488</v>
      </c>
    </row>
    <row r="20" spans="1:11" s="37" customFormat="1" ht="12.75" customHeight="1" x14ac:dyDescent="0.25">
      <c r="A20" s="39">
        <f t="shared" ref="A20:A83" si="6">IF(Values_Entered,A19+1,"")</f>
        <v>2</v>
      </c>
      <c r="B20" s="40">
        <f t="shared" si="0"/>
        <v>44562</v>
      </c>
      <c r="C20" s="41">
        <f t="shared" ref="C20:C83" si="7">IF(Pay_Num&lt;&gt;"",I19,"")</f>
        <v>0.50248756218905488</v>
      </c>
      <c r="D20" s="41">
        <f t="shared" si="1"/>
        <v>0.50751243781094513</v>
      </c>
      <c r="E20" s="41">
        <f t="shared" si="2"/>
        <v>0</v>
      </c>
      <c r="F20" s="41">
        <f t="shared" si="3"/>
        <v>0.50248756218905488</v>
      </c>
      <c r="G20" s="41">
        <f t="shared" si="4"/>
        <v>0.49746268656716436</v>
      </c>
      <c r="H20" s="41">
        <f t="shared" ref="H20:H83" si="8">IF(Pay_Num&lt;&gt;"",Beg_Bal*Interest_Rate/Num_Pmt_Per_Year,"")</f>
        <v>5.0248756218905493E-3</v>
      </c>
      <c r="I20" s="41">
        <f t="shared" si="5"/>
        <v>0</v>
      </c>
    </row>
    <row r="21" spans="1:11" s="37" customFormat="1" ht="12.75" customHeight="1" x14ac:dyDescent="0.25">
      <c r="A21" s="39">
        <f t="shared" si="6"/>
        <v>3</v>
      </c>
      <c r="B21" s="40">
        <f t="shared" si="0"/>
        <v>44927</v>
      </c>
      <c r="C21" s="41">
        <f t="shared" si="7"/>
        <v>0</v>
      </c>
      <c r="D21" s="41">
        <f>IF(Pay_Num&lt;&gt;"",Scheduled_Monthly_Payment,"")</f>
        <v>0.50751243781094513</v>
      </c>
      <c r="E21" s="41">
        <f t="shared" si="2"/>
        <v>0</v>
      </c>
      <c r="F21" s="41">
        <f t="shared" si="3"/>
        <v>0</v>
      </c>
      <c r="G21" s="41">
        <f t="shared" si="4"/>
        <v>0</v>
      </c>
      <c r="H21" s="41">
        <f t="shared" si="8"/>
        <v>0</v>
      </c>
      <c r="I21" s="41">
        <f t="shared" si="5"/>
        <v>0</v>
      </c>
    </row>
    <row r="22" spans="1:11" s="37" customFormat="1" x14ac:dyDescent="0.25">
      <c r="A22" s="39">
        <f t="shared" si="6"/>
        <v>4</v>
      </c>
      <c r="B22" s="40">
        <f t="shared" si="0"/>
        <v>45292</v>
      </c>
      <c r="C22" s="41">
        <f t="shared" si="7"/>
        <v>0</v>
      </c>
      <c r="D22" s="41">
        <f t="shared" si="1"/>
        <v>0.50751243781094513</v>
      </c>
      <c r="E22" s="41">
        <f t="shared" si="2"/>
        <v>0</v>
      </c>
      <c r="F22" s="41">
        <f t="shared" si="3"/>
        <v>0</v>
      </c>
      <c r="G22" s="41">
        <f t="shared" si="4"/>
        <v>0</v>
      </c>
      <c r="H22" s="41">
        <f t="shared" si="8"/>
        <v>0</v>
      </c>
      <c r="I22" s="41">
        <f t="shared" si="5"/>
        <v>0</v>
      </c>
    </row>
    <row r="23" spans="1:11" s="37" customFormat="1" x14ac:dyDescent="0.25">
      <c r="A23" s="39">
        <f t="shared" si="6"/>
        <v>5</v>
      </c>
      <c r="B23" s="40">
        <f t="shared" si="0"/>
        <v>45658</v>
      </c>
      <c r="C23" s="41">
        <f t="shared" si="7"/>
        <v>0</v>
      </c>
      <c r="D23" s="41">
        <f t="shared" si="1"/>
        <v>0.50751243781094513</v>
      </c>
      <c r="E23" s="41">
        <v>0</v>
      </c>
      <c r="F23" s="41">
        <f t="shared" si="3"/>
        <v>0</v>
      </c>
      <c r="G23" s="41">
        <f t="shared" si="4"/>
        <v>0</v>
      </c>
      <c r="H23" s="41">
        <f t="shared" si="8"/>
        <v>0</v>
      </c>
      <c r="I23" s="41">
        <f t="shared" si="5"/>
        <v>0</v>
      </c>
    </row>
    <row r="24" spans="1:11" x14ac:dyDescent="0.25">
      <c r="A24" s="39">
        <f t="shared" si="6"/>
        <v>6</v>
      </c>
      <c r="B24" s="40">
        <f t="shared" si="0"/>
        <v>46023</v>
      </c>
      <c r="C24" s="41">
        <f t="shared" si="7"/>
        <v>0</v>
      </c>
      <c r="D24" s="41">
        <f t="shared" si="1"/>
        <v>0.50751243781094513</v>
      </c>
      <c r="E24" s="41">
        <f t="shared" si="2"/>
        <v>0</v>
      </c>
      <c r="F24" s="41">
        <f t="shared" si="3"/>
        <v>0</v>
      </c>
      <c r="G24" s="41">
        <f t="shared" si="4"/>
        <v>0</v>
      </c>
      <c r="H24" s="41">
        <f t="shared" si="8"/>
        <v>0</v>
      </c>
      <c r="I24" s="41">
        <f t="shared" si="5"/>
        <v>0</v>
      </c>
      <c r="J24" s="37"/>
      <c r="K24" s="37"/>
    </row>
    <row r="25" spans="1:11" x14ac:dyDescent="0.25">
      <c r="A25" s="39">
        <f t="shared" si="6"/>
        <v>7</v>
      </c>
      <c r="B25" s="40">
        <f t="shared" si="0"/>
        <v>46388</v>
      </c>
      <c r="C25" s="41">
        <f t="shared" si="7"/>
        <v>0</v>
      </c>
      <c r="D25" s="41">
        <f t="shared" si="1"/>
        <v>0.50751243781094513</v>
      </c>
      <c r="E25" s="41">
        <f t="shared" si="2"/>
        <v>0</v>
      </c>
      <c r="F25" s="41">
        <f t="shared" si="3"/>
        <v>0</v>
      </c>
      <c r="G25" s="41">
        <f t="shared" si="4"/>
        <v>0</v>
      </c>
      <c r="H25" s="41">
        <f t="shared" si="8"/>
        <v>0</v>
      </c>
      <c r="I25" s="41">
        <f t="shared" si="5"/>
        <v>0</v>
      </c>
      <c r="J25" s="37"/>
      <c r="K25" s="37"/>
    </row>
    <row r="26" spans="1:11" x14ac:dyDescent="0.25">
      <c r="A26" s="39">
        <f t="shared" si="6"/>
        <v>8</v>
      </c>
      <c r="B26" s="40">
        <f t="shared" si="0"/>
        <v>46753</v>
      </c>
      <c r="C26" s="41">
        <f t="shared" si="7"/>
        <v>0</v>
      </c>
      <c r="D26" s="41">
        <f t="shared" si="1"/>
        <v>0.50751243781094513</v>
      </c>
      <c r="E26" s="41">
        <f t="shared" si="2"/>
        <v>0</v>
      </c>
      <c r="F26" s="41">
        <f t="shared" si="3"/>
        <v>0</v>
      </c>
      <c r="G26" s="41">
        <f t="shared" si="4"/>
        <v>0</v>
      </c>
      <c r="H26" s="41">
        <f t="shared" si="8"/>
        <v>0</v>
      </c>
      <c r="I26" s="41">
        <f t="shared" si="5"/>
        <v>0</v>
      </c>
      <c r="J26" s="37"/>
      <c r="K26" s="37"/>
    </row>
    <row r="27" spans="1:11" x14ac:dyDescent="0.25">
      <c r="A27" s="39">
        <f t="shared" si="6"/>
        <v>9</v>
      </c>
      <c r="B27" s="40">
        <f t="shared" si="0"/>
        <v>47119</v>
      </c>
      <c r="C27" s="41">
        <f t="shared" si="7"/>
        <v>0</v>
      </c>
      <c r="D27" s="41">
        <f t="shared" si="1"/>
        <v>0.50751243781094513</v>
      </c>
      <c r="E27" s="41">
        <f t="shared" si="2"/>
        <v>0</v>
      </c>
      <c r="F27" s="41">
        <f t="shared" si="3"/>
        <v>0</v>
      </c>
      <c r="G27" s="41">
        <f t="shared" si="4"/>
        <v>0</v>
      </c>
      <c r="H27" s="41">
        <f t="shared" si="8"/>
        <v>0</v>
      </c>
      <c r="I27" s="41">
        <f t="shared" si="5"/>
        <v>0</v>
      </c>
      <c r="J27" s="37"/>
      <c r="K27" s="37"/>
    </row>
    <row r="28" spans="1:11" x14ac:dyDescent="0.25">
      <c r="A28" s="39">
        <f t="shared" si="6"/>
        <v>10</v>
      </c>
      <c r="B28" s="40">
        <f t="shared" si="0"/>
        <v>47484</v>
      </c>
      <c r="C28" s="41">
        <f t="shared" si="7"/>
        <v>0</v>
      </c>
      <c r="D28" s="41">
        <f t="shared" si="1"/>
        <v>0.50751243781094513</v>
      </c>
      <c r="E28" s="41">
        <v>0</v>
      </c>
      <c r="F28" s="41">
        <f t="shared" si="3"/>
        <v>0</v>
      </c>
      <c r="G28" s="41">
        <f t="shared" si="4"/>
        <v>0</v>
      </c>
      <c r="H28" s="41">
        <f t="shared" si="8"/>
        <v>0</v>
      </c>
      <c r="I28" s="41">
        <f t="shared" si="5"/>
        <v>0</v>
      </c>
      <c r="J28" s="37"/>
      <c r="K28" s="37"/>
    </row>
    <row r="29" spans="1:11" x14ac:dyDescent="0.25">
      <c r="A29" s="39">
        <f t="shared" si="6"/>
        <v>11</v>
      </c>
      <c r="B29" s="40">
        <f t="shared" si="0"/>
        <v>47849</v>
      </c>
      <c r="C29" s="41">
        <f t="shared" si="7"/>
        <v>0</v>
      </c>
      <c r="D29" s="41">
        <f t="shared" si="1"/>
        <v>0.50751243781094513</v>
      </c>
      <c r="E29" s="41">
        <f t="shared" si="2"/>
        <v>0</v>
      </c>
      <c r="F29" s="41">
        <f t="shared" si="3"/>
        <v>0</v>
      </c>
      <c r="G29" s="41">
        <f t="shared" si="4"/>
        <v>0</v>
      </c>
      <c r="H29" s="41">
        <f t="shared" si="8"/>
        <v>0</v>
      </c>
      <c r="I29" s="41">
        <f t="shared" si="5"/>
        <v>0</v>
      </c>
      <c r="J29" s="37"/>
      <c r="K29" s="37"/>
    </row>
    <row r="30" spans="1:11" x14ac:dyDescent="0.25">
      <c r="A30" s="39">
        <f t="shared" si="6"/>
        <v>12</v>
      </c>
      <c r="B30" s="40">
        <f t="shared" si="0"/>
        <v>48214</v>
      </c>
      <c r="C30" s="41">
        <f t="shared" si="7"/>
        <v>0</v>
      </c>
      <c r="D30" s="41">
        <f t="shared" si="1"/>
        <v>0.50751243781094513</v>
      </c>
      <c r="E30" s="41">
        <f t="shared" si="2"/>
        <v>0</v>
      </c>
      <c r="F30" s="41">
        <f t="shared" si="3"/>
        <v>0</v>
      </c>
      <c r="G30" s="41">
        <f t="shared" si="4"/>
        <v>0</v>
      </c>
      <c r="H30" s="41">
        <f t="shared" si="8"/>
        <v>0</v>
      </c>
      <c r="I30" s="41">
        <f t="shared" si="5"/>
        <v>0</v>
      </c>
      <c r="J30" s="37"/>
      <c r="K30" s="37"/>
    </row>
    <row r="31" spans="1:11" x14ac:dyDescent="0.25">
      <c r="A31" s="39">
        <f t="shared" si="6"/>
        <v>13</v>
      </c>
      <c r="B31" s="40">
        <f t="shared" si="0"/>
        <v>48580</v>
      </c>
      <c r="C31" s="41">
        <f t="shared" si="7"/>
        <v>0</v>
      </c>
      <c r="D31" s="41">
        <f t="shared" si="1"/>
        <v>0.50751243781094513</v>
      </c>
      <c r="E31" s="41">
        <f t="shared" si="2"/>
        <v>0</v>
      </c>
      <c r="F31" s="41">
        <f t="shared" si="3"/>
        <v>0</v>
      </c>
      <c r="G31" s="41">
        <f t="shared" si="4"/>
        <v>0</v>
      </c>
      <c r="H31" s="41">
        <f t="shared" si="8"/>
        <v>0</v>
      </c>
      <c r="I31" s="41">
        <f t="shared" si="5"/>
        <v>0</v>
      </c>
      <c r="J31" s="37"/>
      <c r="K31" s="37"/>
    </row>
    <row r="32" spans="1:11" x14ac:dyDescent="0.25">
      <c r="A32" s="39">
        <f t="shared" si="6"/>
        <v>14</v>
      </c>
      <c r="B32" s="40">
        <f t="shared" si="0"/>
        <v>48945</v>
      </c>
      <c r="C32" s="41">
        <f t="shared" si="7"/>
        <v>0</v>
      </c>
      <c r="D32" s="41">
        <f t="shared" si="1"/>
        <v>0.50751243781094513</v>
      </c>
      <c r="E32" s="41">
        <f t="shared" si="2"/>
        <v>0</v>
      </c>
      <c r="F32" s="41">
        <f t="shared" si="3"/>
        <v>0</v>
      </c>
      <c r="G32" s="41">
        <f t="shared" si="4"/>
        <v>0</v>
      </c>
      <c r="H32" s="41">
        <f t="shared" si="8"/>
        <v>0</v>
      </c>
      <c r="I32" s="41">
        <f t="shared" si="5"/>
        <v>0</v>
      </c>
      <c r="J32" s="37"/>
      <c r="K32" s="37"/>
    </row>
    <row r="33" spans="1:11" x14ac:dyDescent="0.25">
      <c r="A33" s="39">
        <f t="shared" si="6"/>
        <v>15</v>
      </c>
      <c r="B33" s="40">
        <f t="shared" si="0"/>
        <v>49310</v>
      </c>
      <c r="C33" s="41">
        <f t="shared" si="7"/>
        <v>0</v>
      </c>
      <c r="D33" s="41">
        <f t="shared" si="1"/>
        <v>0.50751243781094513</v>
      </c>
      <c r="E33" s="41">
        <f t="shared" si="2"/>
        <v>0</v>
      </c>
      <c r="F33" s="41">
        <f t="shared" si="3"/>
        <v>0</v>
      </c>
      <c r="G33" s="41">
        <f t="shared" si="4"/>
        <v>0</v>
      </c>
      <c r="H33" s="41">
        <f t="shared" si="8"/>
        <v>0</v>
      </c>
      <c r="I33" s="41">
        <f t="shared" si="5"/>
        <v>0</v>
      </c>
      <c r="J33" s="37"/>
      <c r="K33" s="37"/>
    </row>
    <row r="34" spans="1:11" x14ac:dyDescent="0.25">
      <c r="A34" s="39">
        <f t="shared" si="6"/>
        <v>16</v>
      </c>
      <c r="B34" s="40">
        <f t="shared" si="0"/>
        <v>49675</v>
      </c>
      <c r="C34" s="41">
        <f t="shared" si="7"/>
        <v>0</v>
      </c>
      <c r="D34" s="41">
        <f t="shared" si="1"/>
        <v>0.50751243781094513</v>
      </c>
      <c r="E34" s="41">
        <f t="shared" si="2"/>
        <v>0</v>
      </c>
      <c r="F34" s="41">
        <f t="shared" si="3"/>
        <v>0</v>
      </c>
      <c r="G34" s="41">
        <f t="shared" si="4"/>
        <v>0</v>
      </c>
      <c r="H34" s="41">
        <f t="shared" si="8"/>
        <v>0</v>
      </c>
      <c r="I34" s="41">
        <f t="shared" si="5"/>
        <v>0</v>
      </c>
      <c r="J34" s="37"/>
      <c r="K34" s="37"/>
    </row>
    <row r="35" spans="1:11" x14ac:dyDescent="0.25">
      <c r="A35" s="39">
        <f t="shared" si="6"/>
        <v>17</v>
      </c>
      <c r="B35" s="40">
        <f t="shared" si="0"/>
        <v>50041</v>
      </c>
      <c r="C35" s="41">
        <f t="shared" si="7"/>
        <v>0</v>
      </c>
      <c r="D35" s="41">
        <f t="shared" si="1"/>
        <v>0.50751243781094513</v>
      </c>
      <c r="E35" s="41">
        <f t="shared" si="2"/>
        <v>0</v>
      </c>
      <c r="F35" s="41">
        <f t="shared" si="3"/>
        <v>0</v>
      </c>
      <c r="G35" s="41">
        <f t="shared" si="4"/>
        <v>0</v>
      </c>
      <c r="H35" s="41">
        <f t="shared" si="8"/>
        <v>0</v>
      </c>
      <c r="I35" s="41">
        <f t="shared" si="5"/>
        <v>0</v>
      </c>
      <c r="J35" s="37"/>
      <c r="K35" s="37"/>
    </row>
    <row r="36" spans="1:11" x14ac:dyDescent="0.25">
      <c r="A36" s="39">
        <f t="shared" si="6"/>
        <v>18</v>
      </c>
      <c r="B36" s="40">
        <f t="shared" si="0"/>
        <v>50406</v>
      </c>
      <c r="C36" s="41">
        <f t="shared" si="7"/>
        <v>0</v>
      </c>
      <c r="D36" s="41">
        <f t="shared" si="1"/>
        <v>0.50751243781094513</v>
      </c>
      <c r="E36" s="41">
        <f t="shared" si="2"/>
        <v>0</v>
      </c>
      <c r="F36" s="41">
        <f t="shared" si="3"/>
        <v>0</v>
      </c>
      <c r="G36" s="41">
        <f t="shared" si="4"/>
        <v>0</v>
      </c>
      <c r="H36" s="41">
        <f t="shared" si="8"/>
        <v>0</v>
      </c>
      <c r="I36" s="41">
        <f t="shared" si="5"/>
        <v>0</v>
      </c>
      <c r="J36" s="37"/>
      <c r="K36" s="37"/>
    </row>
    <row r="37" spans="1:11" x14ac:dyDescent="0.25">
      <c r="A37" s="39">
        <f t="shared" si="6"/>
        <v>19</v>
      </c>
      <c r="B37" s="40">
        <f t="shared" si="0"/>
        <v>50771</v>
      </c>
      <c r="C37" s="41">
        <f t="shared" si="7"/>
        <v>0</v>
      </c>
      <c r="D37" s="41">
        <f t="shared" si="1"/>
        <v>0.50751243781094513</v>
      </c>
      <c r="E37" s="41">
        <f t="shared" si="2"/>
        <v>0</v>
      </c>
      <c r="F37" s="41">
        <f t="shared" si="3"/>
        <v>0</v>
      </c>
      <c r="G37" s="41">
        <f t="shared" si="4"/>
        <v>0</v>
      </c>
      <c r="H37" s="41">
        <f t="shared" si="8"/>
        <v>0</v>
      </c>
      <c r="I37" s="41">
        <f t="shared" si="5"/>
        <v>0</v>
      </c>
      <c r="J37" s="37"/>
      <c r="K37" s="37"/>
    </row>
    <row r="38" spans="1:11" x14ac:dyDescent="0.25">
      <c r="A38" s="39">
        <f t="shared" si="6"/>
        <v>20</v>
      </c>
      <c r="B38" s="40">
        <f t="shared" si="0"/>
        <v>51136</v>
      </c>
      <c r="C38" s="41">
        <f t="shared" si="7"/>
        <v>0</v>
      </c>
      <c r="D38" s="41">
        <f t="shared" si="1"/>
        <v>0.50751243781094513</v>
      </c>
      <c r="E38" s="41">
        <f t="shared" si="2"/>
        <v>0</v>
      </c>
      <c r="F38" s="41">
        <f t="shared" si="3"/>
        <v>0</v>
      </c>
      <c r="G38" s="41">
        <f t="shared" si="4"/>
        <v>0</v>
      </c>
      <c r="H38" s="41">
        <f t="shared" si="8"/>
        <v>0</v>
      </c>
      <c r="I38" s="41">
        <f t="shared" si="5"/>
        <v>0</v>
      </c>
      <c r="J38" s="37"/>
      <c r="K38" s="37"/>
    </row>
    <row r="39" spans="1:11" x14ac:dyDescent="0.25">
      <c r="A39" s="39">
        <f t="shared" si="6"/>
        <v>21</v>
      </c>
      <c r="B39" s="40">
        <f t="shared" si="0"/>
        <v>51502</v>
      </c>
      <c r="C39" s="41">
        <f t="shared" si="7"/>
        <v>0</v>
      </c>
      <c r="D39" s="41">
        <f t="shared" si="1"/>
        <v>0.50751243781094513</v>
      </c>
      <c r="E39" s="41">
        <f t="shared" si="2"/>
        <v>0</v>
      </c>
      <c r="F39" s="41">
        <f t="shared" si="3"/>
        <v>0</v>
      </c>
      <c r="G39" s="41">
        <f t="shared" si="4"/>
        <v>0</v>
      </c>
      <c r="H39" s="41">
        <f t="shared" si="8"/>
        <v>0</v>
      </c>
      <c r="I39" s="41">
        <f t="shared" si="5"/>
        <v>0</v>
      </c>
      <c r="J39" s="37"/>
      <c r="K39" s="37"/>
    </row>
    <row r="40" spans="1:11" x14ac:dyDescent="0.25">
      <c r="A40" s="39">
        <f t="shared" si="6"/>
        <v>22</v>
      </c>
      <c r="B40" s="40">
        <f t="shared" si="0"/>
        <v>51867</v>
      </c>
      <c r="C40" s="41">
        <f t="shared" si="7"/>
        <v>0</v>
      </c>
      <c r="D40" s="41">
        <f t="shared" si="1"/>
        <v>0.50751243781094513</v>
      </c>
      <c r="E40" s="41">
        <f t="shared" si="2"/>
        <v>0</v>
      </c>
      <c r="F40" s="41">
        <f t="shared" si="3"/>
        <v>0</v>
      </c>
      <c r="G40" s="41">
        <f t="shared" si="4"/>
        <v>0</v>
      </c>
      <c r="H40" s="41">
        <f t="shared" si="8"/>
        <v>0</v>
      </c>
      <c r="I40" s="41">
        <f t="shared" si="5"/>
        <v>0</v>
      </c>
      <c r="J40" s="37"/>
      <c r="K40" s="37"/>
    </row>
    <row r="41" spans="1:11" x14ac:dyDescent="0.25">
      <c r="A41" s="39">
        <f t="shared" si="6"/>
        <v>23</v>
      </c>
      <c r="B41" s="40">
        <f t="shared" si="0"/>
        <v>52232</v>
      </c>
      <c r="C41" s="41">
        <f t="shared" si="7"/>
        <v>0</v>
      </c>
      <c r="D41" s="41">
        <f t="shared" si="1"/>
        <v>0.50751243781094513</v>
      </c>
      <c r="E41" s="41">
        <f t="shared" si="2"/>
        <v>0</v>
      </c>
      <c r="F41" s="41">
        <f t="shared" si="3"/>
        <v>0</v>
      </c>
      <c r="G41" s="41">
        <f t="shared" si="4"/>
        <v>0</v>
      </c>
      <c r="H41" s="41">
        <f t="shared" si="8"/>
        <v>0</v>
      </c>
      <c r="I41" s="41">
        <f t="shared" si="5"/>
        <v>0</v>
      </c>
      <c r="J41" s="37"/>
      <c r="K41" s="37"/>
    </row>
    <row r="42" spans="1:11" x14ac:dyDescent="0.25">
      <c r="A42" s="39">
        <f t="shared" si="6"/>
        <v>24</v>
      </c>
      <c r="B42" s="40">
        <f t="shared" si="0"/>
        <v>52597</v>
      </c>
      <c r="C42" s="41">
        <f t="shared" si="7"/>
        <v>0</v>
      </c>
      <c r="D42" s="41">
        <f t="shared" si="1"/>
        <v>0.50751243781094513</v>
      </c>
      <c r="E42" s="41">
        <f t="shared" si="2"/>
        <v>0</v>
      </c>
      <c r="F42" s="41">
        <f t="shared" si="3"/>
        <v>0</v>
      </c>
      <c r="G42" s="41">
        <f t="shared" si="4"/>
        <v>0</v>
      </c>
      <c r="H42" s="41">
        <f t="shared" si="8"/>
        <v>0</v>
      </c>
      <c r="I42" s="41">
        <f t="shared" si="5"/>
        <v>0</v>
      </c>
      <c r="J42" s="37"/>
      <c r="K42" s="37"/>
    </row>
    <row r="43" spans="1:11" x14ac:dyDescent="0.25">
      <c r="A43" s="39">
        <f t="shared" si="6"/>
        <v>25</v>
      </c>
      <c r="B43" s="40">
        <f t="shared" si="0"/>
        <v>52963</v>
      </c>
      <c r="C43" s="41">
        <f t="shared" si="7"/>
        <v>0</v>
      </c>
      <c r="D43" s="41">
        <f t="shared" si="1"/>
        <v>0.50751243781094513</v>
      </c>
      <c r="E43" s="41">
        <f t="shared" si="2"/>
        <v>0</v>
      </c>
      <c r="F43" s="41">
        <f t="shared" si="3"/>
        <v>0</v>
      </c>
      <c r="G43" s="41">
        <f t="shared" si="4"/>
        <v>0</v>
      </c>
      <c r="H43" s="41">
        <f t="shared" si="8"/>
        <v>0</v>
      </c>
      <c r="I43" s="41">
        <f t="shared" si="5"/>
        <v>0</v>
      </c>
      <c r="J43" s="37"/>
      <c r="K43" s="37"/>
    </row>
    <row r="44" spans="1:11" x14ac:dyDescent="0.25">
      <c r="A44" s="39">
        <f t="shared" si="6"/>
        <v>26</v>
      </c>
      <c r="B44" s="40">
        <f t="shared" si="0"/>
        <v>53328</v>
      </c>
      <c r="C44" s="41">
        <f t="shared" si="7"/>
        <v>0</v>
      </c>
      <c r="D44" s="41">
        <f t="shared" si="1"/>
        <v>0.50751243781094513</v>
      </c>
      <c r="E44" s="41">
        <f t="shared" si="2"/>
        <v>0</v>
      </c>
      <c r="F44" s="41">
        <f t="shared" si="3"/>
        <v>0</v>
      </c>
      <c r="G44" s="41">
        <f t="shared" si="4"/>
        <v>0</v>
      </c>
      <c r="H44" s="41">
        <f t="shared" si="8"/>
        <v>0</v>
      </c>
      <c r="I44" s="41">
        <f t="shared" si="5"/>
        <v>0</v>
      </c>
      <c r="J44" s="37"/>
      <c r="K44" s="37"/>
    </row>
    <row r="45" spans="1:11" x14ac:dyDescent="0.25">
      <c r="A45" s="39">
        <f t="shared" si="6"/>
        <v>27</v>
      </c>
      <c r="B45" s="40">
        <f t="shared" si="0"/>
        <v>53693</v>
      </c>
      <c r="C45" s="41">
        <f t="shared" si="7"/>
        <v>0</v>
      </c>
      <c r="D45" s="41">
        <f t="shared" si="1"/>
        <v>0.50751243781094513</v>
      </c>
      <c r="E45" s="41">
        <f t="shared" si="2"/>
        <v>0</v>
      </c>
      <c r="F45" s="41">
        <f t="shared" si="3"/>
        <v>0</v>
      </c>
      <c r="G45" s="41">
        <f t="shared" si="4"/>
        <v>0</v>
      </c>
      <c r="H45" s="41">
        <f t="shared" si="8"/>
        <v>0</v>
      </c>
      <c r="I45" s="41">
        <f t="shared" si="5"/>
        <v>0</v>
      </c>
      <c r="J45" s="37"/>
      <c r="K45" s="37"/>
    </row>
    <row r="46" spans="1:11" x14ac:dyDescent="0.25">
      <c r="A46" s="39">
        <f t="shared" si="6"/>
        <v>28</v>
      </c>
      <c r="B46" s="40">
        <f t="shared" si="0"/>
        <v>54058</v>
      </c>
      <c r="C46" s="41">
        <f t="shared" si="7"/>
        <v>0</v>
      </c>
      <c r="D46" s="41">
        <f t="shared" si="1"/>
        <v>0.50751243781094513</v>
      </c>
      <c r="E46" s="41">
        <f t="shared" si="2"/>
        <v>0</v>
      </c>
      <c r="F46" s="41">
        <f t="shared" si="3"/>
        <v>0</v>
      </c>
      <c r="G46" s="41">
        <f t="shared" si="4"/>
        <v>0</v>
      </c>
      <c r="H46" s="41">
        <f t="shared" si="8"/>
        <v>0</v>
      </c>
      <c r="I46" s="41">
        <f t="shared" si="5"/>
        <v>0</v>
      </c>
      <c r="J46" s="37"/>
      <c r="K46" s="37"/>
    </row>
    <row r="47" spans="1:11" x14ac:dyDescent="0.25">
      <c r="A47" s="39">
        <f t="shared" si="6"/>
        <v>29</v>
      </c>
      <c r="B47" s="40">
        <f t="shared" si="0"/>
        <v>54424</v>
      </c>
      <c r="C47" s="41">
        <f t="shared" si="7"/>
        <v>0</v>
      </c>
      <c r="D47" s="41">
        <f t="shared" si="1"/>
        <v>0.50751243781094513</v>
      </c>
      <c r="E47" s="41">
        <f t="shared" si="2"/>
        <v>0</v>
      </c>
      <c r="F47" s="41">
        <f t="shared" si="3"/>
        <v>0</v>
      </c>
      <c r="G47" s="41">
        <f t="shared" si="4"/>
        <v>0</v>
      </c>
      <c r="H47" s="41">
        <f t="shared" si="8"/>
        <v>0</v>
      </c>
      <c r="I47" s="41">
        <f t="shared" si="5"/>
        <v>0</v>
      </c>
      <c r="J47" s="37"/>
      <c r="K47" s="37"/>
    </row>
    <row r="48" spans="1:11" x14ac:dyDescent="0.25">
      <c r="A48" s="39">
        <f t="shared" si="6"/>
        <v>30</v>
      </c>
      <c r="B48" s="40">
        <f t="shared" si="0"/>
        <v>54789</v>
      </c>
      <c r="C48" s="41">
        <f t="shared" si="7"/>
        <v>0</v>
      </c>
      <c r="D48" s="41">
        <f t="shared" si="1"/>
        <v>0.50751243781094513</v>
      </c>
      <c r="E48" s="41">
        <f t="shared" si="2"/>
        <v>0</v>
      </c>
      <c r="F48" s="41">
        <f t="shared" si="3"/>
        <v>0</v>
      </c>
      <c r="G48" s="41">
        <f t="shared" si="4"/>
        <v>0</v>
      </c>
      <c r="H48" s="41">
        <f t="shared" si="8"/>
        <v>0</v>
      </c>
      <c r="I48" s="41">
        <f t="shared" si="5"/>
        <v>0</v>
      </c>
      <c r="J48" s="37"/>
      <c r="K48" s="37"/>
    </row>
    <row r="49" spans="1:11" x14ac:dyDescent="0.25">
      <c r="A49" s="39">
        <f t="shared" si="6"/>
        <v>31</v>
      </c>
      <c r="B49" s="40">
        <f t="shared" si="0"/>
        <v>55154</v>
      </c>
      <c r="C49" s="41">
        <f t="shared" si="7"/>
        <v>0</v>
      </c>
      <c r="D49" s="41">
        <f t="shared" si="1"/>
        <v>0.50751243781094513</v>
      </c>
      <c r="E49" s="41">
        <f t="shared" si="2"/>
        <v>0</v>
      </c>
      <c r="F49" s="41">
        <f t="shared" si="3"/>
        <v>0</v>
      </c>
      <c r="G49" s="41">
        <f t="shared" si="4"/>
        <v>0</v>
      </c>
      <c r="H49" s="41">
        <f t="shared" si="8"/>
        <v>0</v>
      </c>
      <c r="I49" s="41">
        <f t="shared" si="5"/>
        <v>0</v>
      </c>
      <c r="J49" s="37"/>
      <c r="K49" s="37"/>
    </row>
    <row r="50" spans="1:11" x14ac:dyDescent="0.25">
      <c r="A50" s="39">
        <f t="shared" si="6"/>
        <v>32</v>
      </c>
      <c r="B50" s="40">
        <f t="shared" si="0"/>
        <v>55519</v>
      </c>
      <c r="C50" s="41">
        <f t="shared" si="7"/>
        <v>0</v>
      </c>
      <c r="D50" s="41">
        <f t="shared" si="1"/>
        <v>0.50751243781094513</v>
      </c>
      <c r="E50" s="41">
        <f t="shared" si="2"/>
        <v>0</v>
      </c>
      <c r="F50" s="41">
        <f t="shared" si="3"/>
        <v>0</v>
      </c>
      <c r="G50" s="41">
        <f t="shared" si="4"/>
        <v>0</v>
      </c>
      <c r="H50" s="41">
        <f t="shared" si="8"/>
        <v>0</v>
      </c>
      <c r="I50" s="41">
        <f t="shared" si="5"/>
        <v>0</v>
      </c>
      <c r="J50" s="37"/>
      <c r="K50" s="37"/>
    </row>
    <row r="51" spans="1:11" x14ac:dyDescent="0.25">
      <c r="A51" s="39">
        <f t="shared" si="6"/>
        <v>33</v>
      </c>
      <c r="B51" s="40">
        <f t="shared" si="0"/>
        <v>55885</v>
      </c>
      <c r="C51" s="41">
        <f t="shared" si="7"/>
        <v>0</v>
      </c>
      <c r="D51" s="41">
        <f t="shared" si="1"/>
        <v>0.50751243781094513</v>
      </c>
      <c r="E51" s="41">
        <f t="shared" si="2"/>
        <v>0</v>
      </c>
      <c r="F51" s="41">
        <f t="shared" si="3"/>
        <v>0</v>
      </c>
      <c r="G51" s="41">
        <f t="shared" si="4"/>
        <v>0</v>
      </c>
      <c r="H51" s="41">
        <f t="shared" si="8"/>
        <v>0</v>
      </c>
      <c r="I51" s="41">
        <f t="shared" si="5"/>
        <v>0</v>
      </c>
      <c r="J51" s="37"/>
      <c r="K51" s="37"/>
    </row>
    <row r="52" spans="1:11" x14ac:dyDescent="0.25">
      <c r="A52" s="39">
        <f t="shared" si="6"/>
        <v>34</v>
      </c>
      <c r="B52" s="40">
        <f t="shared" si="0"/>
        <v>56250</v>
      </c>
      <c r="C52" s="41">
        <f t="shared" si="7"/>
        <v>0</v>
      </c>
      <c r="D52" s="41">
        <f t="shared" si="1"/>
        <v>0.50751243781094513</v>
      </c>
      <c r="E52" s="41">
        <f t="shared" si="2"/>
        <v>0</v>
      </c>
      <c r="F52" s="41">
        <f t="shared" si="3"/>
        <v>0</v>
      </c>
      <c r="G52" s="41">
        <f t="shared" si="4"/>
        <v>0</v>
      </c>
      <c r="H52" s="41">
        <f t="shared" si="8"/>
        <v>0</v>
      </c>
      <c r="I52" s="41">
        <f t="shared" si="5"/>
        <v>0</v>
      </c>
      <c r="J52" s="37"/>
      <c r="K52" s="37"/>
    </row>
    <row r="53" spans="1:11" x14ac:dyDescent="0.25">
      <c r="A53" s="39">
        <f t="shared" si="6"/>
        <v>35</v>
      </c>
      <c r="B53" s="40">
        <f t="shared" si="0"/>
        <v>56615</v>
      </c>
      <c r="C53" s="41">
        <f t="shared" si="7"/>
        <v>0</v>
      </c>
      <c r="D53" s="41">
        <f t="shared" si="1"/>
        <v>0.50751243781094513</v>
      </c>
      <c r="E53" s="41">
        <f t="shared" si="2"/>
        <v>0</v>
      </c>
      <c r="F53" s="41">
        <f t="shared" si="3"/>
        <v>0</v>
      </c>
      <c r="G53" s="41">
        <f t="shared" si="4"/>
        <v>0</v>
      </c>
      <c r="H53" s="41">
        <f t="shared" si="8"/>
        <v>0</v>
      </c>
      <c r="I53" s="41">
        <f t="shared" si="5"/>
        <v>0</v>
      </c>
      <c r="J53" s="37"/>
      <c r="K53" s="37"/>
    </row>
    <row r="54" spans="1:11" x14ac:dyDescent="0.25">
      <c r="A54" s="39">
        <f t="shared" si="6"/>
        <v>36</v>
      </c>
      <c r="B54" s="40">
        <f t="shared" si="0"/>
        <v>56980</v>
      </c>
      <c r="C54" s="41">
        <f t="shared" si="7"/>
        <v>0</v>
      </c>
      <c r="D54" s="41">
        <f t="shared" si="1"/>
        <v>0.50751243781094513</v>
      </c>
      <c r="E54" s="41">
        <f t="shared" si="2"/>
        <v>0</v>
      </c>
      <c r="F54" s="41">
        <f t="shared" si="3"/>
        <v>0</v>
      </c>
      <c r="G54" s="41">
        <f t="shared" si="4"/>
        <v>0</v>
      </c>
      <c r="H54" s="41">
        <f t="shared" si="8"/>
        <v>0</v>
      </c>
      <c r="I54" s="41">
        <f t="shared" si="5"/>
        <v>0</v>
      </c>
      <c r="J54" s="37"/>
      <c r="K54" s="37"/>
    </row>
    <row r="55" spans="1:11" x14ac:dyDescent="0.25">
      <c r="A55" s="39">
        <f t="shared" si="6"/>
        <v>37</v>
      </c>
      <c r="B55" s="40">
        <f t="shared" si="0"/>
        <v>57346</v>
      </c>
      <c r="C55" s="41">
        <f t="shared" si="7"/>
        <v>0</v>
      </c>
      <c r="D55" s="41">
        <f t="shared" si="1"/>
        <v>0.50751243781094513</v>
      </c>
      <c r="E55" s="41">
        <f t="shared" si="2"/>
        <v>0</v>
      </c>
      <c r="F55" s="41">
        <f t="shared" si="3"/>
        <v>0</v>
      </c>
      <c r="G55" s="41">
        <f t="shared" si="4"/>
        <v>0</v>
      </c>
      <c r="H55" s="41">
        <f t="shared" si="8"/>
        <v>0</v>
      </c>
      <c r="I55" s="41">
        <f t="shared" si="5"/>
        <v>0</v>
      </c>
      <c r="J55" s="37"/>
      <c r="K55" s="37"/>
    </row>
    <row r="56" spans="1:11" x14ac:dyDescent="0.25">
      <c r="A56" s="39">
        <f t="shared" si="6"/>
        <v>38</v>
      </c>
      <c r="B56" s="40">
        <f t="shared" si="0"/>
        <v>57711</v>
      </c>
      <c r="C56" s="41">
        <f t="shared" si="7"/>
        <v>0</v>
      </c>
      <c r="D56" s="41">
        <f t="shared" si="1"/>
        <v>0.50751243781094513</v>
      </c>
      <c r="E56" s="41">
        <f t="shared" si="2"/>
        <v>0</v>
      </c>
      <c r="F56" s="41">
        <f t="shared" si="3"/>
        <v>0</v>
      </c>
      <c r="G56" s="41">
        <f t="shared" si="4"/>
        <v>0</v>
      </c>
      <c r="H56" s="41">
        <f t="shared" si="8"/>
        <v>0</v>
      </c>
      <c r="I56" s="41">
        <f t="shared" si="5"/>
        <v>0</v>
      </c>
      <c r="J56" s="37"/>
      <c r="K56" s="37"/>
    </row>
    <row r="57" spans="1:11" x14ac:dyDescent="0.25">
      <c r="A57" s="39">
        <f t="shared" si="6"/>
        <v>39</v>
      </c>
      <c r="B57" s="40">
        <f t="shared" si="0"/>
        <v>58076</v>
      </c>
      <c r="C57" s="41">
        <f t="shared" si="7"/>
        <v>0</v>
      </c>
      <c r="D57" s="41">
        <f t="shared" si="1"/>
        <v>0.50751243781094513</v>
      </c>
      <c r="E57" s="41">
        <f t="shared" si="2"/>
        <v>0</v>
      </c>
      <c r="F57" s="41">
        <f t="shared" si="3"/>
        <v>0</v>
      </c>
      <c r="G57" s="41">
        <f t="shared" si="4"/>
        <v>0</v>
      </c>
      <c r="H57" s="41">
        <f t="shared" si="8"/>
        <v>0</v>
      </c>
      <c r="I57" s="41">
        <f t="shared" si="5"/>
        <v>0</v>
      </c>
      <c r="J57" s="37"/>
      <c r="K57" s="37"/>
    </row>
    <row r="58" spans="1:11" x14ac:dyDescent="0.25">
      <c r="A58" s="39">
        <f t="shared" si="6"/>
        <v>40</v>
      </c>
      <c r="B58" s="40">
        <f t="shared" si="0"/>
        <v>58441</v>
      </c>
      <c r="C58" s="41">
        <f t="shared" si="7"/>
        <v>0</v>
      </c>
      <c r="D58" s="41">
        <f t="shared" si="1"/>
        <v>0.50751243781094513</v>
      </c>
      <c r="E58" s="41">
        <f t="shared" si="2"/>
        <v>0</v>
      </c>
      <c r="F58" s="41">
        <f t="shared" si="3"/>
        <v>0</v>
      </c>
      <c r="G58" s="41">
        <f t="shared" si="4"/>
        <v>0</v>
      </c>
      <c r="H58" s="41">
        <f t="shared" si="8"/>
        <v>0</v>
      </c>
      <c r="I58" s="41">
        <f t="shared" si="5"/>
        <v>0</v>
      </c>
      <c r="J58" s="37"/>
      <c r="K58" s="37"/>
    </row>
    <row r="59" spans="1:11" x14ac:dyDescent="0.25">
      <c r="A59" s="39">
        <f t="shared" si="6"/>
        <v>41</v>
      </c>
      <c r="B59" s="40">
        <f t="shared" si="0"/>
        <v>58807</v>
      </c>
      <c r="C59" s="41">
        <f t="shared" si="7"/>
        <v>0</v>
      </c>
      <c r="D59" s="41">
        <f t="shared" si="1"/>
        <v>0.50751243781094513</v>
      </c>
      <c r="E59" s="41">
        <f t="shared" si="2"/>
        <v>0</v>
      </c>
      <c r="F59" s="41">
        <f t="shared" si="3"/>
        <v>0</v>
      </c>
      <c r="G59" s="41">
        <f t="shared" si="4"/>
        <v>0</v>
      </c>
      <c r="H59" s="41">
        <f t="shared" si="8"/>
        <v>0</v>
      </c>
      <c r="I59" s="41">
        <f t="shared" si="5"/>
        <v>0</v>
      </c>
      <c r="J59" s="37"/>
      <c r="K59" s="37"/>
    </row>
    <row r="60" spans="1:11" x14ac:dyDescent="0.25">
      <c r="A60" s="39">
        <f t="shared" si="6"/>
        <v>42</v>
      </c>
      <c r="B60" s="40">
        <f t="shared" si="0"/>
        <v>59172</v>
      </c>
      <c r="C60" s="41">
        <f t="shared" si="7"/>
        <v>0</v>
      </c>
      <c r="D60" s="41">
        <f t="shared" si="1"/>
        <v>0.50751243781094513</v>
      </c>
      <c r="E60" s="41">
        <f t="shared" si="2"/>
        <v>0</v>
      </c>
      <c r="F60" s="41">
        <f t="shared" si="3"/>
        <v>0</v>
      </c>
      <c r="G60" s="41">
        <f t="shared" si="4"/>
        <v>0</v>
      </c>
      <c r="H60" s="41">
        <f t="shared" si="8"/>
        <v>0</v>
      </c>
      <c r="I60" s="41">
        <f t="shared" si="5"/>
        <v>0</v>
      </c>
      <c r="J60" s="37"/>
      <c r="K60" s="37"/>
    </row>
    <row r="61" spans="1:11" x14ac:dyDescent="0.25">
      <c r="A61" s="39">
        <f t="shared" si="6"/>
        <v>43</v>
      </c>
      <c r="B61" s="40">
        <f t="shared" si="0"/>
        <v>59537</v>
      </c>
      <c r="C61" s="41">
        <f t="shared" si="7"/>
        <v>0</v>
      </c>
      <c r="D61" s="41">
        <f t="shared" si="1"/>
        <v>0.50751243781094513</v>
      </c>
      <c r="E61" s="41">
        <f t="shared" si="2"/>
        <v>0</v>
      </c>
      <c r="F61" s="41">
        <f t="shared" si="3"/>
        <v>0</v>
      </c>
      <c r="G61" s="41">
        <f t="shared" si="4"/>
        <v>0</v>
      </c>
      <c r="H61" s="41">
        <f t="shared" si="8"/>
        <v>0</v>
      </c>
      <c r="I61" s="41">
        <f t="shared" si="5"/>
        <v>0</v>
      </c>
      <c r="J61" s="37"/>
      <c r="K61" s="37"/>
    </row>
    <row r="62" spans="1:11" x14ac:dyDescent="0.25">
      <c r="A62" s="39">
        <f t="shared" si="6"/>
        <v>44</v>
      </c>
      <c r="B62" s="40">
        <f t="shared" si="0"/>
        <v>59902</v>
      </c>
      <c r="C62" s="41">
        <f t="shared" si="7"/>
        <v>0</v>
      </c>
      <c r="D62" s="41">
        <f t="shared" si="1"/>
        <v>0.50751243781094513</v>
      </c>
      <c r="E62" s="41">
        <f t="shared" si="2"/>
        <v>0</v>
      </c>
      <c r="F62" s="41">
        <f t="shared" si="3"/>
        <v>0</v>
      </c>
      <c r="G62" s="41">
        <f t="shared" si="4"/>
        <v>0</v>
      </c>
      <c r="H62" s="41">
        <f t="shared" si="8"/>
        <v>0</v>
      </c>
      <c r="I62" s="41">
        <f t="shared" si="5"/>
        <v>0</v>
      </c>
      <c r="J62" s="37"/>
      <c r="K62" s="37"/>
    </row>
    <row r="63" spans="1:11" x14ac:dyDescent="0.25">
      <c r="A63" s="39">
        <f t="shared" si="6"/>
        <v>45</v>
      </c>
      <c r="B63" s="40">
        <f t="shared" si="0"/>
        <v>60268</v>
      </c>
      <c r="C63" s="41">
        <f t="shared" si="7"/>
        <v>0</v>
      </c>
      <c r="D63" s="41">
        <f t="shared" si="1"/>
        <v>0.50751243781094513</v>
      </c>
      <c r="E63" s="41">
        <f t="shared" si="2"/>
        <v>0</v>
      </c>
      <c r="F63" s="41">
        <f t="shared" si="3"/>
        <v>0</v>
      </c>
      <c r="G63" s="41">
        <f t="shared" si="4"/>
        <v>0</v>
      </c>
      <c r="H63" s="41">
        <f t="shared" si="8"/>
        <v>0</v>
      </c>
      <c r="I63" s="41">
        <f t="shared" si="5"/>
        <v>0</v>
      </c>
      <c r="J63" s="37"/>
      <c r="K63" s="37"/>
    </row>
    <row r="64" spans="1:11" x14ac:dyDescent="0.25">
      <c r="A64" s="39">
        <f t="shared" si="6"/>
        <v>46</v>
      </c>
      <c r="B64" s="40">
        <f t="shared" si="0"/>
        <v>60633</v>
      </c>
      <c r="C64" s="41">
        <f t="shared" si="7"/>
        <v>0</v>
      </c>
      <c r="D64" s="41">
        <f t="shared" si="1"/>
        <v>0.50751243781094513</v>
      </c>
      <c r="E64" s="41">
        <f t="shared" si="2"/>
        <v>0</v>
      </c>
      <c r="F64" s="41">
        <f t="shared" si="3"/>
        <v>0</v>
      </c>
      <c r="G64" s="41">
        <f t="shared" si="4"/>
        <v>0</v>
      </c>
      <c r="H64" s="41">
        <f t="shared" si="8"/>
        <v>0</v>
      </c>
      <c r="I64" s="41">
        <f t="shared" si="5"/>
        <v>0</v>
      </c>
      <c r="J64" s="37"/>
      <c r="K64" s="37"/>
    </row>
    <row r="65" spans="1:11" x14ac:dyDescent="0.25">
      <c r="A65" s="39">
        <f t="shared" si="6"/>
        <v>47</v>
      </c>
      <c r="B65" s="40">
        <f t="shared" si="0"/>
        <v>60998</v>
      </c>
      <c r="C65" s="41">
        <f t="shared" si="7"/>
        <v>0</v>
      </c>
      <c r="D65" s="41">
        <f t="shared" si="1"/>
        <v>0.50751243781094513</v>
      </c>
      <c r="E65" s="41">
        <f t="shared" si="2"/>
        <v>0</v>
      </c>
      <c r="F65" s="41">
        <f t="shared" si="3"/>
        <v>0</v>
      </c>
      <c r="G65" s="41">
        <f t="shared" si="4"/>
        <v>0</v>
      </c>
      <c r="H65" s="41">
        <f t="shared" si="8"/>
        <v>0</v>
      </c>
      <c r="I65" s="41">
        <f t="shared" si="5"/>
        <v>0</v>
      </c>
      <c r="J65" s="37"/>
      <c r="K65" s="37"/>
    </row>
    <row r="66" spans="1:11" x14ac:dyDescent="0.25">
      <c r="A66" s="39">
        <f t="shared" si="6"/>
        <v>48</v>
      </c>
      <c r="B66" s="40">
        <f t="shared" si="0"/>
        <v>61363</v>
      </c>
      <c r="C66" s="41">
        <f t="shared" si="7"/>
        <v>0</v>
      </c>
      <c r="D66" s="41">
        <f t="shared" si="1"/>
        <v>0.50751243781094513</v>
      </c>
      <c r="E66" s="41">
        <f t="shared" si="2"/>
        <v>0</v>
      </c>
      <c r="F66" s="41">
        <f t="shared" si="3"/>
        <v>0</v>
      </c>
      <c r="G66" s="41">
        <f t="shared" si="4"/>
        <v>0</v>
      </c>
      <c r="H66" s="41">
        <f t="shared" si="8"/>
        <v>0</v>
      </c>
      <c r="I66" s="41">
        <f t="shared" si="5"/>
        <v>0</v>
      </c>
      <c r="J66" s="37"/>
      <c r="K66" s="37"/>
    </row>
    <row r="67" spans="1:11" x14ac:dyDescent="0.25">
      <c r="A67" s="39">
        <f t="shared" si="6"/>
        <v>49</v>
      </c>
      <c r="B67" s="40">
        <f t="shared" si="0"/>
        <v>61729</v>
      </c>
      <c r="C67" s="41">
        <f t="shared" si="7"/>
        <v>0</v>
      </c>
      <c r="D67" s="41">
        <f t="shared" si="1"/>
        <v>0.50751243781094513</v>
      </c>
      <c r="E67" s="41">
        <f t="shared" si="2"/>
        <v>0</v>
      </c>
      <c r="F67" s="41">
        <f t="shared" si="3"/>
        <v>0</v>
      </c>
      <c r="G67" s="41">
        <f t="shared" si="4"/>
        <v>0</v>
      </c>
      <c r="H67" s="41">
        <f t="shared" si="8"/>
        <v>0</v>
      </c>
      <c r="I67" s="41">
        <f t="shared" si="5"/>
        <v>0</v>
      </c>
      <c r="J67" s="37"/>
      <c r="K67" s="37"/>
    </row>
    <row r="68" spans="1:11" x14ac:dyDescent="0.25">
      <c r="A68" s="39">
        <f t="shared" si="6"/>
        <v>50</v>
      </c>
      <c r="B68" s="40">
        <f t="shared" si="0"/>
        <v>62094</v>
      </c>
      <c r="C68" s="41">
        <f t="shared" si="7"/>
        <v>0</v>
      </c>
      <c r="D68" s="41">
        <f t="shared" si="1"/>
        <v>0.50751243781094513</v>
      </c>
      <c r="E68" s="41">
        <f t="shared" si="2"/>
        <v>0</v>
      </c>
      <c r="F68" s="41">
        <f t="shared" si="3"/>
        <v>0</v>
      </c>
      <c r="G68" s="41">
        <f t="shared" si="4"/>
        <v>0</v>
      </c>
      <c r="H68" s="41">
        <f t="shared" si="8"/>
        <v>0</v>
      </c>
      <c r="I68" s="41">
        <f t="shared" si="5"/>
        <v>0</v>
      </c>
      <c r="J68" s="37"/>
      <c r="K68" s="37"/>
    </row>
    <row r="69" spans="1:11" x14ac:dyDescent="0.25">
      <c r="A69" s="39">
        <f t="shared" si="6"/>
        <v>51</v>
      </c>
      <c r="B69" s="40">
        <f t="shared" si="0"/>
        <v>62459</v>
      </c>
      <c r="C69" s="41">
        <f t="shared" si="7"/>
        <v>0</v>
      </c>
      <c r="D69" s="41">
        <f t="shared" si="1"/>
        <v>0.50751243781094513</v>
      </c>
      <c r="E69" s="41">
        <f t="shared" si="2"/>
        <v>0</v>
      </c>
      <c r="F69" s="41">
        <f t="shared" si="3"/>
        <v>0</v>
      </c>
      <c r="G69" s="41">
        <f t="shared" si="4"/>
        <v>0</v>
      </c>
      <c r="H69" s="41">
        <f t="shared" si="8"/>
        <v>0</v>
      </c>
      <c r="I69" s="41">
        <f t="shared" si="5"/>
        <v>0</v>
      </c>
      <c r="J69" s="37"/>
      <c r="K69" s="37"/>
    </row>
    <row r="70" spans="1:11" x14ac:dyDescent="0.25">
      <c r="A70" s="39">
        <f t="shared" si="6"/>
        <v>52</v>
      </c>
      <c r="B70" s="40">
        <f t="shared" si="0"/>
        <v>62824</v>
      </c>
      <c r="C70" s="41">
        <f t="shared" si="7"/>
        <v>0</v>
      </c>
      <c r="D70" s="41">
        <f t="shared" si="1"/>
        <v>0.50751243781094513</v>
      </c>
      <c r="E70" s="41">
        <f t="shared" si="2"/>
        <v>0</v>
      </c>
      <c r="F70" s="41">
        <f t="shared" si="3"/>
        <v>0</v>
      </c>
      <c r="G70" s="41">
        <f t="shared" si="4"/>
        <v>0</v>
      </c>
      <c r="H70" s="41">
        <f t="shared" si="8"/>
        <v>0</v>
      </c>
      <c r="I70" s="41">
        <f t="shared" si="5"/>
        <v>0</v>
      </c>
      <c r="J70" s="37"/>
      <c r="K70" s="37"/>
    </row>
    <row r="71" spans="1:11" x14ac:dyDescent="0.25">
      <c r="A71" s="39">
        <f t="shared" si="6"/>
        <v>53</v>
      </c>
      <c r="B71" s="40">
        <f t="shared" si="0"/>
        <v>63190</v>
      </c>
      <c r="C71" s="41">
        <f t="shared" si="7"/>
        <v>0</v>
      </c>
      <c r="D71" s="41">
        <f t="shared" si="1"/>
        <v>0.50751243781094513</v>
      </c>
      <c r="E71" s="41">
        <f t="shared" si="2"/>
        <v>0</v>
      </c>
      <c r="F71" s="41">
        <f t="shared" si="3"/>
        <v>0</v>
      </c>
      <c r="G71" s="41">
        <f t="shared" si="4"/>
        <v>0</v>
      </c>
      <c r="H71" s="41">
        <f t="shared" si="8"/>
        <v>0</v>
      </c>
      <c r="I71" s="41">
        <f t="shared" si="5"/>
        <v>0</v>
      </c>
      <c r="J71" s="37"/>
      <c r="K71" s="37"/>
    </row>
    <row r="72" spans="1:11" x14ac:dyDescent="0.25">
      <c r="A72" s="39">
        <f t="shared" si="6"/>
        <v>54</v>
      </c>
      <c r="B72" s="40">
        <f t="shared" si="0"/>
        <v>63555</v>
      </c>
      <c r="C72" s="41">
        <f t="shared" si="7"/>
        <v>0</v>
      </c>
      <c r="D72" s="41">
        <f t="shared" si="1"/>
        <v>0.50751243781094513</v>
      </c>
      <c r="E72" s="41">
        <f t="shared" si="2"/>
        <v>0</v>
      </c>
      <c r="F72" s="41">
        <f t="shared" si="3"/>
        <v>0</v>
      </c>
      <c r="G72" s="41">
        <f t="shared" si="4"/>
        <v>0</v>
      </c>
      <c r="H72" s="41">
        <f t="shared" si="8"/>
        <v>0</v>
      </c>
      <c r="I72" s="41">
        <f t="shared" si="5"/>
        <v>0</v>
      </c>
      <c r="J72" s="37"/>
      <c r="K72" s="37"/>
    </row>
    <row r="73" spans="1:11" x14ac:dyDescent="0.25">
      <c r="A73" s="39">
        <f t="shared" si="6"/>
        <v>55</v>
      </c>
      <c r="B73" s="40">
        <f t="shared" si="0"/>
        <v>63920</v>
      </c>
      <c r="C73" s="41">
        <f t="shared" si="7"/>
        <v>0</v>
      </c>
      <c r="D73" s="41">
        <f t="shared" si="1"/>
        <v>0.50751243781094513</v>
      </c>
      <c r="E73" s="41">
        <f t="shared" si="2"/>
        <v>0</v>
      </c>
      <c r="F73" s="41">
        <f t="shared" si="3"/>
        <v>0</v>
      </c>
      <c r="G73" s="41">
        <f t="shared" si="4"/>
        <v>0</v>
      </c>
      <c r="H73" s="41">
        <f t="shared" si="8"/>
        <v>0</v>
      </c>
      <c r="I73" s="41">
        <f t="shared" si="5"/>
        <v>0</v>
      </c>
      <c r="J73" s="37"/>
      <c r="K73" s="37"/>
    </row>
    <row r="74" spans="1:11" x14ac:dyDescent="0.25">
      <c r="A74" s="39">
        <f t="shared" si="6"/>
        <v>56</v>
      </c>
      <c r="B74" s="40">
        <f t="shared" si="0"/>
        <v>64285</v>
      </c>
      <c r="C74" s="41">
        <f t="shared" si="7"/>
        <v>0</v>
      </c>
      <c r="D74" s="41">
        <f t="shared" si="1"/>
        <v>0.50751243781094513</v>
      </c>
      <c r="E74" s="41">
        <f t="shared" si="2"/>
        <v>0</v>
      </c>
      <c r="F74" s="41">
        <f t="shared" si="3"/>
        <v>0</v>
      </c>
      <c r="G74" s="41">
        <f t="shared" si="4"/>
        <v>0</v>
      </c>
      <c r="H74" s="41">
        <f t="shared" si="8"/>
        <v>0</v>
      </c>
      <c r="I74" s="41">
        <f t="shared" si="5"/>
        <v>0</v>
      </c>
      <c r="J74" s="37"/>
      <c r="K74" s="37"/>
    </row>
    <row r="75" spans="1:11" x14ac:dyDescent="0.25">
      <c r="A75" s="39">
        <f t="shared" si="6"/>
        <v>57</v>
      </c>
      <c r="B75" s="40">
        <f t="shared" si="0"/>
        <v>64651</v>
      </c>
      <c r="C75" s="41">
        <f t="shared" si="7"/>
        <v>0</v>
      </c>
      <c r="D75" s="41">
        <f t="shared" si="1"/>
        <v>0.50751243781094513</v>
      </c>
      <c r="E75" s="41">
        <f t="shared" si="2"/>
        <v>0</v>
      </c>
      <c r="F75" s="41">
        <f t="shared" si="3"/>
        <v>0</v>
      </c>
      <c r="G75" s="41">
        <f t="shared" si="4"/>
        <v>0</v>
      </c>
      <c r="H75" s="41">
        <f t="shared" si="8"/>
        <v>0</v>
      </c>
      <c r="I75" s="41">
        <f t="shared" si="5"/>
        <v>0</v>
      </c>
      <c r="J75" s="37"/>
      <c r="K75" s="37"/>
    </row>
    <row r="76" spans="1:11" x14ac:dyDescent="0.25">
      <c r="A76" s="39">
        <f t="shared" si="6"/>
        <v>58</v>
      </c>
      <c r="B76" s="40">
        <f t="shared" si="0"/>
        <v>65016</v>
      </c>
      <c r="C76" s="41">
        <f t="shared" si="7"/>
        <v>0</v>
      </c>
      <c r="D76" s="41">
        <f t="shared" si="1"/>
        <v>0.50751243781094513</v>
      </c>
      <c r="E76" s="41">
        <f t="shared" si="2"/>
        <v>0</v>
      </c>
      <c r="F76" s="41">
        <f t="shared" si="3"/>
        <v>0</v>
      </c>
      <c r="G76" s="41">
        <f t="shared" si="4"/>
        <v>0</v>
      </c>
      <c r="H76" s="41">
        <f t="shared" si="8"/>
        <v>0</v>
      </c>
      <c r="I76" s="41">
        <f t="shared" si="5"/>
        <v>0</v>
      </c>
      <c r="J76" s="37"/>
      <c r="K76" s="37"/>
    </row>
    <row r="77" spans="1:11" x14ac:dyDescent="0.25">
      <c r="A77" s="39">
        <f t="shared" si="6"/>
        <v>59</v>
      </c>
      <c r="B77" s="40">
        <f t="shared" si="0"/>
        <v>65381</v>
      </c>
      <c r="C77" s="41">
        <f t="shared" si="7"/>
        <v>0</v>
      </c>
      <c r="D77" s="41">
        <f t="shared" si="1"/>
        <v>0.50751243781094513</v>
      </c>
      <c r="E77" s="41">
        <f t="shared" si="2"/>
        <v>0</v>
      </c>
      <c r="F77" s="41">
        <f t="shared" si="3"/>
        <v>0</v>
      </c>
      <c r="G77" s="41">
        <f t="shared" si="4"/>
        <v>0</v>
      </c>
      <c r="H77" s="41">
        <f t="shared" si="8"/>
        <v>0</v>
      </c>
      <c r="I77" s="41">
        <f t="shared" si="5"/>
        <v>0</v>
      </c>
      <c r="J77" s="37"/>
      <c r="K77" s="37"/>
    </row>
    <row r="78" spans="1:11" x14ac:dyDescent="0.25">
      <c r="A78" s="39">
        <f t="shared" si="6"/>
        <v>60</v>
      </c>
      <c r="B78" s="40">
        <f t="shared" si="0"/>
        <v>65746</v>
      </c>
      <c r="C78" s="41">
        <f t="shared" si="7"/>
        <v>0</v>
      </c>
      <c r="D78" s="41">
        <f t="shared" si="1"/>
        <v>0.50751243781094513</v>
      </c>
      <c r="E78" s="41">
        <f t="shared" si="2"/>
        <v>0</v>
      </c>
      <c r="F78" s="41">
        <f t="shared" si="3"/>
        <v>0</v>
      </c>
      <c r="G78" s="41">
        <f t="shared" si="4"/>
        <v>0</v>
      </c>
      <c r="H78" s="41">
        <f t="shared" si="8"/>
        <v>0</v>
      </c>
      <c r="I78" s="41">
        <f t="shared" si="5"/>
        <v>0</v>
      </c>
      <c r="J78" s="37"/>
      <c r="K78" s="37"/>
    </row>
    <row r="79" spans="1:11" x14ac:dyDescent="0.25">
      <c r="A79" s="39">
        <f t="shared" si="6"/>
        <v>61</v>
      </c>
      <c r="B79" s="40">
        <f t="shared" si="0"/>
        <v>66112</v>
      </c>
      <c r="C79" s="41">
        <f t="shared" si="7"/>
        <v>0</v>
      </c>
      <c r="D79" s="41">
        <f t="shared" si="1"/>
        <v>0.50751243781094513</v>
      </c>
      <c r="E79" s="41">
        <f t="shared" si="2"/>
        <v>0</v>
      </c>
      <c r="F79" s="41">
        <f t="shared" si="3"/>
        <v>0</v>
      </c>
      <c r="G79" s="41">
        <f t="shared" si="4"/>
        <v>0</v>
      </c>
      <c r="H79" s="41">
        <f t="shared" si="8"/>
        <v>0</v>
      </c>
      <c r="I79" s="41">
        <f t="shared" si="5"/>
        <v>0</v>
      </c>
      <c r="J79" s="37"/>
      <c r="K79" s="37"/>
    </row>
    <row r="80" spans="1:11" x14ac:dyDescent="0.25">
      <c r="A80" s="39">
        <f t="shared" si="6"/>
        <v>62</v>
      </c>
      <c r="B80" s="40">
        <f t="shared" si="0"/>
        <v>66477</v>
      </c>
      <c r="C80" s="41">
        <f t="shared" si="7"/>
        <v>0</v>
      </c>
      <c r="D80" s="41">
        <f t="shared" si="1"/>
        <v>0.50751243781094513</v>
      </c>
      <c r="E80" s="41">
        <f t="shared" si="2"/>
        <v>0</v>
      </c>
      <c r="F80" s="41">
        <f t="shared" si="3"/>
        <v>0</v>
      </c>
      <c r="G80" s="41">
        <f t="shared" si="4"/>
        <v>0</v>
      </c>
      <c r="H80" s="41">
        <f t="shared" si="8"/>
        <v>0</v>
      </c>
      <c r="I80" s="41">
        <f t="shared" si="5"/>
        <v>0</v>
      </c>
      <c r="J80" s="37"/>
      <c r="K80" s="37"/>
    </row>
    <row r="81" spans="1:11" x14ac:dyDescent="0.25">
      <c r="A81" s="39">
        <f t="shared" si="6"/>
        <v>63</v>
      </c>
      <c r="B81" s="40">
        <f t="shared" si="0"/>
        <v>66842</v>
      </c>
      <c r="C81" s="41">
        <f t="shared" si="7"/>
        <v>0</v>
      </c>
      <c r="D81" s="41">
        <f t="shared" si="1"/>
        <v>0.50751243781094513</v>
      </c>
      <c r="E81" s="41">
        <f t="shared" si="2"/>
        <v>0</v>
      </c>
      <c r="F81" s="41">
        <f t="shared" si="3"/>
        <v>0</v>
      </c>
      <c r="G81" s="41">
        <f t="shared" si="4"/>
        <v>0</v>
      </c>
      <c r="H81" s="41">
        <f t="shared" si="8"/>
        <v>0</v>
      </c>
      <c r="I81" s="41">
        <f t="shared" si="5"/>
        <v>0</v>
      </c>
      <c r="J81" s="37"/>
      <c r="K81" s="37"/>
    </row>
    <row r="82" spans="1:11" x14ac:dyDescent="0.25">
      <c r="A82" s="39">
        <f t="shared" si="6"/>
        <v>64</v>
      </c>
      <c r="B82" s="40">
        <f t="shared" si="0"/>
        <v>67207</v>
      </c>
      <c r="C82" s="41">
        <f t="shared" si="7"/>
        <v>0</v>
      </c>
      <c r="D82" s="41">
        <f t="shared" si="1"/>
        <v>0.50751243781094513</v>
      </c>
      <c r="E82" s="41">
        <f t="shared" si="2"/>
        <v>0</v>
      </c>
      <c r="F82" s="41">
        <f t="shared" si="3"/>
        <v>0</v>
      </c>
      <c r="G82" s="41">
        <f t="shared" si="4"/>
        <v>0</v>
      </c>
      <c r="H82" s="41">
        <f t="shared" si="8"/>
        <v>0</v>
      </c>
      <c r="I82" s="41">
        <f t="shared" si="5"/>
        <v>0</v>
      </c>
      <c r="J82" s="37"/>
      <c r="K82" s="37"/>
    </row>
    <row r="83" spans="1:11" x14ac:dyDescent="0.25">
      <c r="A83" s="39">
        <f t="shared" si="6"/>
        <v>65</v>
      </c>
      <c r="B83" s="40">
        <f t="shared" ref="B83:B146" si="9">IF(Pay_Num&lt;&gt;"",DATE(YEAR(Loan_Start),MONTH(Loan_Start)+(Pay_Num)*12/Num_Pmt_Per_Year,DAY(Loan_Start)),"")</f>
        <v>67573</v>
      </c>
      <c r="C83" s="41">
        <f t="shared" si="7"/>
        <v>0</v>
      </c>
      <c r="D83" s="41">
        <f t="shared" ref="D83:D146" si="10">IF(Pay_Num&lt;&gt;"",Scheduled_Monthly_Payment,"")</f>
        <v>0.50751243781094513</v>
      </c>
      <c r="E83" s="41">
        <f t="shared" ref="E83:E146" si="11">IF(AND(Pay_Num&lt;&gt;"",Sched_Pay+Scheduled_Extra_Payments&lt;Beg_Bal),Scheduled_Extra_Payments,IF(AND(Pay_Num&lt;&gt;"",Beg_Bal-Sched_Pay&gt;0),Beg_Bal-Sched_Pay,IF(Pay_Num&lt;&gt;"",0,"")))</f>
        <v>0</v>
      </c>
      <c r="F83" s="41">
        <f t="shared" ref="F83:F146" si="12">IF(AND(Pay_Num&lt;&gt;"",Sched_Pay+Extra_Pay&lt;Beg_Bal),Sched_Pay+Extra_Pay,IF(Pay_Num&lt;&gt;"",Beg_Bal,""))</f>
        <v>0</v>
      </c>
      <c r="G83" s="41">
        <f t="shared" ref="G83:G146" si="13">IF(Pay_Num&lt;&gt;"",Total_Pay-Int,"")</f>
        <v>0</v>
      </c>
      <c r="H83" s="41">
        <f t="shared" si="8"/>
        <v>0</v>
      </c>
      <c r="I83" s="41">
        <f t="shared" ref="I83:I146" si="14">IF(AND(Pay_Num&lt;&gt;"",Sched_Pay+Extra_Pay&lt;Beg_Bal),Beg_Bal-Princ,IF(Pay_Num&lt;&gt;"",0,""))</f>
        <v>0</v>
      </c>
      <c r="J83" s="37"/>
      <c r="K83" s="37"/>
    </row>
    <row r="84" spans="1:11" x14ac:dyDescent="0.25">
      <c r="A84" s="39">
        <f t="shared" ref="A84:A147" si="15">IF(Values_Entered,A83+1,"")</f>
        <v>66</v>
      </c>
      <c r="B84" s="40">
        <f t="shared" si="9"/>
        <v>67938</v>
      </c>
      <c r="C84" s="41">
        <f t="shared" ref="C84:C147" si="16">IF(Pay_Num&lt;&gt;"",I83,"")</f>
        <v>0</v>
      </c>
      <c r="D84" s="41">
        <f t="shared" si="10"/>
        <v>0.50751243781094513</v>
      </c>
      <c r="E84" s="41">
        <f t="shared" si="11"/>
        <v>0</v>
      </c>
      <c r="F84" s="41">
        <f t="shared" si="12"/>
        <v>0</v>
      </c>
      <c r="G84" s="41">
        <f t="shared" si="13"/>
        <v>0</v>
      </c>
      <c r="H84" s="41">
        <f t="shared" ref="H84:H147" si="17">IF(Pay_Num&lt;&gt;"",Beg_Bal*Interest_Rate/Num_Pmt_Per_Year,"")</f>
        <v>0</v>
      </c>
      <c r="I84" s="41">
        <f t="shared" si="14"/>
        <v>0</v>
      </c>
      <c r="J84" s="37"/>
      <c r="K84" s="37"/>
    </row>
    <row r="85" spans="1:11" x14ac:dyDescent="0.25">
      <c r="A85" s="39">
        <f t="shared" si="15"/>
        <v>67</v>
      </c>
      <c r="B85" s="40">
        <f t="shared" si="9"/>
        <v>68303</v>
      </c>
      <c r="C85" s="41">
        <f t="shared" si="16"/>
        <v>0</v>
      </c>
      <c r="D85" s="41">
        <f t="shared" si="10"/>
        <v>0.50751243781094513</v>
      </c>
      <c r="E85" s="41">
        <f t="shared" si="11"/>
        <v>0</v>
      </c>
      <c r="F85" s="41">
        <f t="shared" si="12"/>
        <v>0</v>
      </c>
      <c r="G85" s="41">
        <f t="shared" si="13"/>
        <v>0</v>
      </c>
      <c r="H85" s="41">
        <f t="shared" si="17"/>
        <v>0</v>
      </c>
      <c r="I85" s="41">
        <f t="shared" si="14"/>
        <v>0</v>
      </c>
      <c r="J85" s="37"/>
      <c r="K85" s="37"/>
    </row>
    <row r="86" spans="1:11" x14ac:dyDescent="0.25">
      <c r="A86" s="39">
        <f t="shared" si="15"/>
        <v>68</v>
      </c>
      <c r="B86" s="40">
        <f t="shared" si="9"/>
        <v>68668</v>
      </c>
      <c r="C86" s="41">
        <f t="shared" si="16"/>
        <v>0</v>
      </c>
      <c r="D86" s="41">
        <f t="shared" si="10"/>
        <v>0.50751243781094513</v>
      </c>
      <c r="E86" s="41">
        <f t="shared" si="11"/>
        <v>0</v>
      </c>
      <c r="F86" s="41">
        <f t="shared" si="12"/>
        <v>0</v>
      </c>
      <c r="G86" s="41">
        <f t="shared" si="13"/>
        <v>0</v>
      </c>
      <c r="H86" s="41">
        <f t="shared" si="17"/>
        <v>0</v>
      </c>
      <c r="I86" s="41">
        <f t="shared" si="14"/>
        <v>0</v>
      </c>
      <c r="J86" s="37"/>
      <c r="K86" s="37"/>
    </row>
    <row r="87" spans="1:11" x14ac:dyDescent="0.25">
      <c r="A87" s="39">
        <f t="shared" si="15"/>
        <v>69</v>
      </c>
      <c r="B87" s="40">
        <f t="shared" si="9"/>
        <v>69034</v>
      </c>
      <c r="C87" s="41">
        <f t="shared" si="16"/>
        <v>0</v>
      </c>
      <c r="D87" s="41">
        <f t="shared" si="10"/>
        <v>0.50751243781094513</v>
      </c>
      <c r="E87" s="41">
        <f t="shared" si="11"/>
        <v>0</v>
      </c>
      <c r="F87" s="41">
        <f t="shared" si="12"/>
        <v>0</v>
      </c>
      <c r="G87" s="41">
        <f t="shared" si="13"/>
        <v>0</v>
      </c>
      <c r="H87" s="41">
        <f t="shared" si="17"/>
        <v>0</v>
      </c>
      <c r="I87" s="41">
        <f t="shared" si="14"/>
        <v>0</v>
      </c>
      <c r="J87" s="37"/>
      <c r="K87" s="37"/>
    </row>
    <row r="88" spans="1:11" x14ac:dyDescent="0.25">
      <c r="A88" s="39">
        <f t="shared" si="15"/>
        <v>70</v>
      </c>
      <c r="B88" s="40">
        <f t="shared" si="9"/>
        <v>69399</v>
      </c>
      <c r="C88" s="41">
        <f t="shared" si="16"/>
        <v>0</v>
      </c>
      <c r="D88" s="41">
        <f t="shared" si="10"/>
        <v>0.50751243781094513</v>
      </c>
      <c r="E88" s="41">
        <f t="shared" si="11"/>
        <v>0</v>
      </c>
      <c r="F88" s="41">
        <f t="shared" si="12"/>
        <v>0</v>
      </c>
      <c r="G88" s="41">
        <f t="shared" si="13"/>
        <v>0</v>
      </c>
      <c r="H88" s="41">
        <f t="shared" si="17"/>
        <v>0</v>
      </c>
      <c r="I88" s="41">
        <f t="shared" si="14"/>
        <v>0</v>
      </c>
      <c r="J88" s="37"/>
      <c r="K88" s="37"/>
    </row>
    <row r="89" spans="1:11" x14ac:dyDescent="0.25">
      <c r="A89" s="39">
        <f t="shared" si="15"/>
        <v>71</v>
      </c>
      <c r="B89" s="40">
        <f t="shared" si="9"/>
        <v>69764</v>
      </c>
      <c r="C89" s="41">
        <f t="shared" si="16"/>
        <v>0</v>
      </c>
      <c r="D89" s="41">
        <f t="shared" si="10"/>
        <v>0.50751243781094513</v>
      </c>
      <c r="E89" s="41">
        <f t="shared" si="11"/>
        <v>0</v>
      </c>
      <c r="F89" s="41">
        <f t="shared" si="12"/>
        <v>0</v>
      </c>
      <c r="G89" s="41">
        <f t="shared" si="13"/>
        <v>0</v>
      </c>
      <c r="H89" s="41">
        <f t="shared" si="17"/>
        <v>0</v>
      </c>
      <c r="I89" s="41">
        <f t="shared" si="14"/>
        <v>0</v>
      </c>
      <c r="J89" s="37"/>
      <c r="K89" s="37"/>
    </row>
    <row r="90" spans="1:11" x14ac:dyDescent="0.25">
      <c r="A90" s="39">
        <f t="shared" si="15"/>
        <v>72</v>
      </c>
      <c r="B90" s="40">
        <f t="shared" si="9"/>
        <v>70129</v>
      </c>
      <c r="C90" s="41">
        <f t="shared" si="16"/>
        <v>0</v>
      </c>
      <c r="D90" s="41">
        <f t="shared" si="10"/>
        <v>0.50751243781094513</v>
      </c>
      <c r="E90" s="41">
        <f t="shared" si="11"/>
        <v>0</v>
      </c>
      <c r="F90" s="41">
        <f t="shared" si="12"/>
        <v>0</v>
      </c>
      <c r="G90" s="41">
        <f t="shared" si="13"/>
        <v>0</v>
      </c>
      <c r="H90" s="41">
        <f t="shared" si="17"/>
        <v>0</v>
      </c>
      <c r="I90" s="41">
        <f t="shared" si="14"/>
        <v>0</v>
      </c>
      <c r="J90" s="37"/>
      <c r="K90" s="37"/>
    </row>
    <row r="91" spans="1:11" x14ac:dyDescent="0.25">
      <c r="A91" s="39">
        <f t="shared" si="15"/>
        <v>73</v>
      </c>
      <c r="B91" s="40">
        <f t="shared" si="9"/>
        <v>70495</v>
      </c>
      <c r="C91" s="41">
        <f t="shared" si="16"/>
        <v>0</v>
      </c>
      <c r="D91" s="41">
        <f t="shared" si="10"/>
        <v>0.50751243781094513</v>
      </c>
      <c r="E91" s="41">
        <f t="shared" si="11"/>
        <v>0</v>
      </c>
      <c r="F91" s="41">
        <f t="shared" si="12"/>
        <v>0</v>
      </c>
      <c r="G91" s="41">
        <f t="shared" si="13"/>
        <v>0</v>
      </c>
      <c r="H91" s="41">
        <f t="shared" si="17"/>
        <v>0</v>
      </c>
      <c r="I91" s="41">
        <f t="shared" si="14"/>
        <v>0</v>
      </c>
      <c r="J91" s="37"/>
      <c r="K91" s="37"/>
    </row>
    <row r="92" spans="1:11" x14ac:dyDescent="0.25">
      <c r="A92" s="39">
        <f t="shared" si="15"/>
        <v>74</v>
      </c>
      <c r="B92" s="40">
        <f t="shared" si="9"/>
        <v>70860</v>
      </c>
      <c r="C92" s="41">
        <f t="shared" si="16"/>
        <v>0</v>
      </c>
      <c r="D92" s="41">
        <f t="shared" si="10"/>
        <v>0.50751243781094513</v>
      </c>
      <c r="E92" s="41">
        <f t="shared" si="11"/>
        <v>0</v>
      </c>
      <c r="F92" s="41">
        <f t="shared" si="12"/>
        <v>0</v>
      </c>
      <c r="G92" s="41">
        <f t="shared" si="13"/>
        <v>0</v>
      </c>
      <c r="H92" s="41">
        <f t="shared" si="17"/>
        <v>0</v>
      </c>
      <c r="I92" s="41">
        <f t="shared" si="14"/>
        <v>0</v>
      </c>
      <c r="J92" s="37"/>
      <c r="K92" s="37"/>
    </row>
    <row r="93" spans="1:11" x14ac:dyDescent="0.25">
      <c r="A93" s="39">
        <f t="shared" si="15"/>
        <v>75</v>
      </c>
      <c r="B93" s="40">
        <f t="shared" si="9"/>
        <v>71225</v>
      </c>
      <c r="C93" s="41">
        <f t="shared" si="16"/>
        <v>0</v>
      </c>
      <c r="D93" s="41">
        <f t="shared" si="10"/>
        <v>0.50751243781094513</v>
      </c>
      <c r="E93" s="41">
        <f t="shared" si="11"/>
        <v>0</v>
      </c>
      <c r="F93" s="41">
        <f t="shared" si="12"/>
        <v>0</v>
      </c>
      <c r="G93" s="41">
        <f t="shared" si="13"/>
        <v>0</v>
      </c>
      <c r="H93" s="41">
        <f t="shared" si="17"/>
        <v>0</v>
      </c>
      <c r="I93" s="41">
        <f t="shared" si="14"/>
        <v>0</v>
      </c>
      <c r="J93" s="37"/>
      <c r="K93" s="37"/>
    </row>
    <row r="94" spans="1:11" x14ac:dyDescent="0.25">
      <c r="A94" s="39">
        <f t="shared" si="15"/>
        <v>76</v>
      </c>
      <c r="B94" s="40">
        <f t="shared" si="9"/>
        <v>71590</v>
      </c>
      <c r="C94" s="41">
        <f t="shared" si="16"/>
        <v>0</v>
      </c>
      <c r="D94" s="41">
        <f t="shared" si="10"/>
        <v>0.50751243781094513</v>
      </c>
      <c r="E94" s="41">
        <f t="shared" si="11"/>
        <v>0</v>
      </c>
      <c r="F94" s="41">
        <f t="shared" si="12"/>
        <v>0</v>
      </c>
      <c r="G94" s="41">
        <f t="shared" si="13"/>
        <v>0</v>
      </c>
      <c r="H94" s="41">
        <f t="shared" si="17"/>
        <v>0</v>
      </c>
      <c r="I94" s="41">
        <f t="shared" si="14"/>
        <v>0</v>
      </c>
      <c r="J94" s="37"/>
      <c r="K94" s="37"/>
    </row>
    <row r="95" spans="1:11" x14ac:dyDescent="0.25">
      <c r="A95" s="39">
        <f t="shared" si="15"/>
        <v>77</v>
      </c>
      <c r="B95" s="40">
        <f t="shared" si="9"/>
        <v>71956</v>
      </c>
      <c r="C95" s="41">
        <f t="shared" si="16"/>
        <v>0</v>
      </c>
      <c r="D95" s="41">
        <f t="shared" si="10"/>
        <v>0.50751243781094513</v>
      </c>
      <c r="E95" s="41">
        <f t="shared" si="11"/>
        <v>0</v>
      </c>
      <c r="F95" s="41">
        <f t="shared" si="12"/>
        <v>0</v>
      </c>
      <c r="G95" s="41">
        <f t="shared" si="13"/>
        <v>0</v>
      </c>
      <c r="H95" s="41">
        <f t="shared" si="17"/>
        <v>0</v>
      </c>
      <c r="I95" s="41">
        <f t="shared" si="14"/>
        <v>0</v>
      </c>
      <c r="J95" s="37"/>
      <c r="K95" s="37"/>
    </row>
    <row r="96" spans="1:11" x14ac:dyDescent="0.25">
      <c r="A96" s="39">
        <f t="shared" si="15"/>
        <v>78</v>
      </c>
      <c r="B96" s="40">
        <f t="shared" si="9"/>
        <v>72321</v>
      </c>
      <c r="C96" s="41">
        <f t="shared" si="16"/>
        <v>0</v>
      </c>
      <c r="D96" s="41">
        <f t="shared" si="10"/>
        <v>0.50751243781094513</v>
      </c>
      <c r="E96" s="41">
        <f t="shared" si="11"/>
        <v>0</v>
      </c>
      <c r="F96" s="41">
        <f t="shared" si="12"/>
        <v>0</v>
      </c>
      <c r="G96" s="41">
        <f t="shared" si="13"/>
        <v>0</v>
      </c>
      <c r="H96" s="41">
        <f t="shared" si="17"/>
        <v>0</v>
      </c>
      <c r="I96" s="41">
        <f t="shared" si="14"/>
        <v>0</v>
      </c>
      <c r="J96" s="37"/>
      <c r="K96" s="37"/>
    </row>
    <row r="97" spans="1:11" x14ac:dyDescent="0.25">
      <c r="A97" s="39">
        <f t="shared" si="15"/>
        <v>79</v>
      </c>
      <c r="B97" s="40">
        <f t="shared" si="9"/>
        <v>72686</v>
      </c>
      <c r="C97" s="41">
        <f t="shared" si="16"/>
        <v>0</v>
      </c>
      <c r="D97" s="41">
        <f t="shared" si="10"/>
        <v>0.50751243781094513</v>
      </c>
      <c r="E97" s="41">
        <f t="shared" si="11"/>
        <v>0</v>
      </c>
      <c r="F97" s="41">
        <f t="shared" si="12"/>
        <v>0</v>
      </c>
      <c r="G97" s="41">
        <f t="shared" si="13"/>
        <v>0</v>
      </c>
      <c r="H97" s="41">
        <f t="shared" si="17"/>
        <v>0</v>
      </c>
      <c r="I97" s="41">
        <f t="shared" si="14"/>
        <v>0</v>
      </c>
      <c r="J97" s="37"/>
      <c r="K97" s="37"/>
    </row>
    <row r="98" spans="1:11" x14ac:dyDescent="0.25">
      <c r="A98" s="39">
        <f t="shared" si="15"/>
        <v>80</v>
      </c>
      <c r="B98" s="40">
        <f t="shared" si="9"/>
        <v>73051</v>
      </c>
      <c r="C98" s="41">
        <f t="shared" si="16"/>
        <v>0</v>
      </c>
      <c r="D98" s="41">
        <f t="shared" si="10"/>
        <v>0.50751243781094513</v>
      </c>
      <c r="E98" s="41">
        <f t="shared" si="11"/>
        <v>0</v>
      </c>
      <c r="F98" s="41">
        <f t="shared" si="12"/>
        <v>0</v>
      </c>
      <c r="G98" s="41">
        <f t="shared" si="13"/>
        <v>0</v>
      </c>
      <c r="H98" s="41">
        <f t="shared" si="17"/>
        <v>0</v>
      </c>
      <c r="I98" s="41">
        <f t="shared" si="14"/>
        <v>0</v>
      </c>
      <c r="J98" s="37"/>
      <c r="K98" s="37"/>
    </row>
    <row r="99" spans="1:11" x14ac:dyDescent="0.25">
      <c r="A99" s="39">
        <f t="shared" si="15"/>
        <v>81</v>
      </c>
      <c r="B99" s="40">
        <f t="shared" si="9"/>
        <v>73416</v>
      </c>
      <c r="C99" s="41">
        <f t="shared" si="16"/>
        <v>0</v>
      </c>
      <c r="D99" s="41">
        <f t="shared" si="10"/>
        <v>0.50751243781094513</v>
      </c>
      <c r="E99" s="41">
        <f t="shared" si="11"/>
        <v>0</v>
      </c>
      <c r="F99" s="41">
        <f t="shared" si="12"/>
        <v>0</v>
      </c>
      <c r="G99" s="41">
        <f t="shared" si="13"/>
        <v>0</v>
      </c>
      <c r="H99" s="41">
        <f t="shared" si="17"/>
        <v>0</v>
      </c>
      <c r="I99" s="41">
        <f t="shared" si="14"/>
        <v>0</v>
      </c>
      <c r="J99" s="37"/>
      <c r="K99" s="37"/>
    </row>
    <row r="100" spans="1:11" x14ac:dyDescent="0.25">
      <c r="A100" s="39">
        <f t="shared" si="15"/>
        <v>82</v>
      </c>
      <c r="B100" s="40">
        <f t="shared" si="9"/>
        <v>73781</v>
      </c>
      <c r="C100" s="41">
        <f t="shared" si="16"/>
        <v>0</v>
      </c>
      <c r="D100" s="41">
        <f t="shared" si="10"/>
        <v>0.50751243781094513</v>
      </c>
      <c r="E100" s="41">
        <f t="shared" si="11"/>
        <v>0</v>
      </c>
      <c r="F100" s="41">
        <f t="shared" si="12"/>
        <v>0</v>
      </c>
      <c r="G100" s="41">
        <f t="shared" si="13"/>
        <v>0</v>
      </c>
      <c r="H100" s="41">
        <f t="shared" si="17"/>
        <v>0</v>
      </c>
      <c r="I100" s="41">
        <f t="shared" si="14"/>
        <v>0</v>
      </c>
      <c r="J100" s="37"/>
      <c r="K100" s="37"/>
    </row>
    <row r="101" spans="1:11" x14ac:dyDescent="0.25">
      <c r="A101" s="39">
        <f t="shared" si="15"/>
        <v>83</v>
      </c>
      <c r="B101" s="40">
        <f t="shared" si="9"/>
        <v>74146</v>
      </c>
      <c r="C101" s="41">
        <f t="shared" si="16"/>
        <v>0</v>
      </c>
      <c r="D101" s="41">
        <f t="shared" si="10"/>
        <v>0.50751243781094513</v>
      </c>
      <c r="E101" s="41">
        <f t="shared" si="11"/>
        <v>0</v>
      </c>
      <c r="F101" s="41">
        <f t="shared" si="12"/>
        <v>0</v>
      </c>
      <c r="G101" s="41">
        <f t="shared" si="13"/>
        <v>0</v>
      </c>
      <c r="H101" s="41">
        <f t="shared" si="17"/>
        <v>0</v>
      </c>
      <c r="I101" s="41">
        <f t="shared" si="14"/>
        <v>0</v>
      </c>
      <c r="J101" s="37"/>
      <c r="K101" s="37"/>
    </row>
    <row r="102" spans="1:11" x14ac:dyDescent="0.25">
      <c r="A102" s="39">
        <f t="shared" si="15"/>
        <v>84</v>
      </c>
      <c r="B102" s="40">
        <f t="shared" si="9"/>
        <v>74511</v>
      </c>
      <c r="C102" s="41">
        <f t="shared" si="16"/>
        <v>0</v>
      </c>
      <c r="D102" s="41">
        <f t="shared" si="10"/>
        <v>0.50751243781094513</v>
      </c>
      <c r="E102" s="41">
        <f t="shared" si="11"/>
        <v>0</v>
      </c>
      <c r="F102" s="41">
        <f t="shared" si="12"/>
        <v>0</v>
      </c>
      <c r="G102" s="41">
        <f t="shared" si="13"/>
        <v>0</v>
      </c>
      <c r="H102" s="41">
        <f t="shared" si="17"/>
        <v>0</v>
      </c>
      <c r="I102" s="41">
        <f t="shared" si="14"/>
        <v>0</v>
      </c>
      <c r="J102" s="37"/>
      <c r="K102" s="37"/>
    </row>
    <row r="103" spans="1:11" x14ac:dyDescent="0.25">
      <c r="A103" s="39">
        <f t="shared" si="15"/>
        <v>85</v>
      </c>
      <c r="B103" s="40">
        <f t="shared" si="9"/>
        <v>74877</v>
      </c>
      <c r="C103" s="41">
        <f t="shared" si="16"/>
        <v>0</v>
      </c>
      <c r="D103" s="41">
        <f t="shared" si="10"/>
        <v>0.50751243781094513</v>
      </c>
      <c r="E103" s="41">
        <f t="shared" si="11"/>
        <v>0</v>
      </c>
      <c r="F103" s="41">
        <f t="shared" si="12"/>
        <v>0</v>
      </c>
      <c r="G103" s="41">
        <f t="shared" si="13"/>
        <v>0</v>
      </c>
      <c r="H103" s="41">
        <f t="shared" si="17"/>
        <v>0</v>
      </c>
      <c r="I103" s="41">
        <f t="shared" si="14"/>
        <v>0</v>
      </c>
      <c r="J103" s="37"/>
      <c r="K103" s="37"/>
    </row>
    <row r="104" spans="1:11" x14ac:dyDescent="0.25">
      <c r="A104" s="39">
        <f t="shared" si="15"/>
        <v>86</v>
      </c>
      <c r="B104" s="40">
        <f t="shared" si="9"/>
        <v>75242</v>
      </c>
      <c r="C104" s="41">
        <f t="shared" si="16"/>
        <v>0</v>
      </c>
      <c r="D104" s="41">
        <f t="shared" si="10"/>
        <v>0.50751243781094513</v>
      </c>
      <c r="E104" s="41">
        <f t="shared" si="11"/>
        <v>0</v>
      </c>
      <c r="F104" s="41">
        <f t="shared" si="12"/>
        <v>0</v>
      </c>
      <c r="G104" s="41">
        <f t="shared" si="13"/>
        <v>0</v>
      </c>
      <c r="H104" s="41">
        <f t="shared" si="17"/>
        <v>0</v>
      </c>
      <c r="I104" s="41">
        <f t="shared" si="14"/>
        <v>0</v>
      </c>
      <c r="J104" s="37"/>
      <c r="K104" s="37"/>
    </row>
    <row r="105" spans="1:11" x14ac:dyDescent="0.25">
      <c r="A105" s="39">
        <f t="shared" si="15"/>
        <v>87</v>
      </c>
      <c r="B105" s="40">
        <f t="shared" si="9"/>
        <v>75607</v>
      </c>
      <c r="C105" s="41">
        <f t="shared" si="16"/>
        <v>0</v>
      </c>
      <c r="D105" s="41">
        <f t="shared" si="10"/>
        <v>0.50751243781094513</v>
      </c>
      <c r="E105" s="41">
        <f t="shared" si="11"/>
        <v>0</v>
      </c>
      <c r="F105" s="41">
        <f t="shared" si="12"/>
        <v>0</v>
      </c>
      <c r="G105" s="41">
        <f t="shared" si="13"/>
        <v>0</v>
      </c>
      <c r="H105" s="41">
        <f t="shared" si="17"/>
        <v>0</v>
      </c>
      <c r="I105" s="41">
        <f t="shared" si="14"/>
        <v>0</v>
      </c>
      <c r="J105" s="37"/>
      <c r="K105" s="37"/>
    </row>
    <row r="106" spans="1:11" x14ac:dyDescent="0.25">
      <c r="A106" s="39">
        <f t="shared" si="15"/>
        <v>88</v>
      </c>
      <c r="B106" s="40">
        <f t="shared" si="9"/>
        <v>75972</v>
      </c>
      <c r="C106" s="41">
        <f t="shared" si="16"/>
        <v>0</v>
      </c>
      <c r="D106" s="41">
        <f t="shared" si="10"/>
        <v>0.50751243781094513</v>
      </c>
      <c r="E106" s="41">
        <f t="shared" si="11"/>
        <v>0</v>
      </c>
      <c r="F106" s="41">
        <f t="shared" si="12"/>
        <v>0</v>
      </c>
      <c r="G106" s="41">
        <f t="shared" si="13"/>
        <v>0</v>
      </c>
      <c r="H106" s="41">
        <f t="shared" si="17"/>
        <v>0</v>
      </c>
      <c r="I106" s="41">
        <f t="shared" si="14"/>
        <v>0</v>
      </c>
      <c r="J106" s="37"/>
      <c r="K106" s="37"/>
    </row>
    <row r="107" spans="1:11" x14ac:dyDescent="0.25">
      <c r="A107" s="39">
        <f t="shared" si="15"/>
        <v>89</v>
      </c>
      <c r="B107" s="40">
        <f t="shared" si="9"/>
        <v>76338</v>
      </c>
      <c r="C107" s="41">
        <f t="shared" si="16"/>
        <v>0</v>
      </c>
      <c r="D107" s="41">
        <f t="shared" si="10"/>
        <v>0.50751243781094513</v>
      </c>
      <c r="E107" s="41">
        <f t="shared" si="11"/>
        <v>0</v>
      </c>
      <c r="F107" s="41">
        <f t="shared" si="12"/>
        <v>0</v>
      </c>
      <c r="G107" s="41">
        <f t="shared" si="13"/>
        <v>0</v>
      </c>
      <c r="H107" s="41">
        <f t="shared" si="17"/>
        <v>0</v>
      </c>
      <c r="I107" s="41">
        <f t="shared" si="14"/>
        <v>0</v>
      </c>
      <c r="J107" s="37"/>
      <c r="K107" s="37"/>
    </row>
    <row r="108" spans="1:11" x14ac:dyDescent="0.25">
      <c r="A108" s="39">
        <f t="shared" si="15"/>
        <v>90</v>
      </c>
      <c r="B108" s="40">
        <f t="shared" si="9"/>
        <v>76703</v>
      </c>
      <c r="C108" s="41">
        <f t="shared" si="16"/>
        <v>0</v>
      </c>
      <c r="D108" s="41">
        <f t="shared" si="10"/>
        <v>0.50751243781094513</v>
      </c>
      <c r="E108" s="41">
        <f t="shared" si="11"/>
        <v>0</v>
      </c>
      <c r="F108" s="41">
        <f t="shared" si="12"/>
        <v>0</v>
      </c>
      <c r="G108" s="41">
        <f t="shared" si="13"/>
        <v>0</v>
      </c>
      <c r="H108" s="41">
        <f t="shared" si="17"/>
        <v>0</v>
      </c>
      <c r="I108" s="41">
        <f t="shared" si="14"/>
        <v>0</v>
      </c>
      <c r="J108" s="37"/>
      <c r="K108" s="37"/>
    </row>
    <row r="109" spans="1:11" x14ac:dyDescent="0.25">
      <c r="A109" s="39">
        <f t="shared" si="15"/>
        <v>91</v>
      </c>
      <c r="B109" s="40">
        <f t="shared" si="9"/>
        <v>77068</v>
      </c>
      <c r="C109" s="41">
        <f t="shared" si="16"/>
        <v>0</v>
      </c>
      <c r="D109" s="41">
        <f t="shared" si="10"/>
        <v>0.50751243781094513</v>
      </c>
      <c r="E109" s="41">
        <f t="shared" si="11"/>
        <v>0</v>
      </c>
      <c r="F109" s="41">
        <f t="shared" si="12"/>
        <v>0</v>
      </c>
      <c r="G109" s="41">
        <f t="shared" si="13"/>
        <v>0</v>
      </c>
      <c r="H109" s="41">
        <f t="shared" si="17"/>
        <v>0</v>
      </c>
      <c r="I109" s="41">
        <f t="shared" si="14"/>
        <v>0</v>
      </c>
      <c r="J109" s="37"/>
      <c r="K109" s="37"/>
    </row>
    <row r="110" spans="1:11" x14ac:dyDescent="0.25">
      <c r="A110" s="39">
        <f t="shared" si="15"/>
        <v>92</v>
      </c>
      <c r="B110" s="40">
        <f t="shared" si="9"/>
        <v>77433</v>
      </c>
      <c r="C110" s="41">
        <f t="shared" si="16"/>
        <v>0</v>
      </c>
      <c r="D110" s="41">
        <f t="shared" si="10"/>
        <v>0.50751243781094513</v>
      </c>
      <c r="E110" s="41">
        <f t="shared" si="11"/>
        <v>0</v>
      </c>
      <c r="F110" s="41">
        <f t="shared" si="12"/>
        <v>0</v>
      </c>
      <c r="G110" s="41">
        <f t="shared" si="13"/>
        <v>0</v>
      </c>
      <c r="H110" s="41">
        <f t="shared" si="17"/>
        <v>0</v>
      </c>
      <c r="I110" s="41">
        <f t="shared" si="14"/>
        <v>0</v>
      </c>
      <c r="J110" s="37"/>
      <c r="K110" s="37"/>
    </row>
    <row r="111" spans="1:11" x14ac:dyDescent="0.25">
      <c r="A111" s="39">
        <f t="shared" si="15"/>
        <v>93</v>
      </c>
      <c r="B111" s="40">
        <f t="shared" si="9"/>
        <v>77799</v>
      </c>
      <c r="C111" s="41">
        <f t="shared" si="16"/>
        <v>0</v>
      </c>
      <c r="D111" s="41">
        <f t="shared" si="10"/>
        <v>0.50751243781094513</v>
      </c>
      <c r="E111" s="41">
        <f t="shared" si="11"/>
        <v>0</v>
      </c>
      <c r="F111" s="41">
        <f t="shared" si="12"/>
        <v>0</v>
      </c>
      <c r="G111" s="41">
        <f t="shared" si="13"/>
        <v>0</v>
      </c>
      <c r="H111" s="41">
        <f t="shared" si="17"/>
        <v>0</v>
      </c>
      <c r="I111" s="41">
        <f t="shared" si="14"/>
        <v>0</v>
      </c>
      <c r="J111" s="37"/>
      <c r="K111" s="37"/>
    </row>
    <row r="112" spans="1:11" x14ac:dyDescent="0.25">
      <c r="A112" s="39">
        <f t="shared" si="15"/>
        <v>94</v>
      </c>
      <c r="B112" s="40">
        <f t="shared" si="9"/>
        <v>78164</v>
      </c>
      <c r="C112" s="41">
        <f t="shared" si="16"/>
        <v>0</v>
      </c>
      <c r="D112" s="41">
        <f t="shared" si="10"/>
        <v>0.50751243781094513</v>
      </c>
      <c r="E112" s="41">
        <f t="shared" si="11"/>
        <v>0</v>
      </c>
      <c r="F112" s="41">
        <f t="shared" si="12"/>
        <v>0</v>
      </c>
      <c r="G112" s="41">
        <f t="shared" si="13"/>
        <v>0</v>
      </c>
      <c r="H112" s="41">
        <f t="shared" si="17"/>
        <v>0</v>
      </c>
      <c r="I112" s="41">
        <f t="shared" si="14"/>
        <v>0</v>
      </c>
      <c r="J112" s="37"/>
      <c r="K112" s="37"/>
    </row>
    <row r="113" spans="1:11" x14ac:dyDescent="0.25">
      <c r="A113" s="39">
        <f t="shared" si="15"/>
        <v>95</v>
      </c>
      <c r="B113" s="40">
        <f t="shared" si="9"/>
        <v>78529</v>
      </c>
      <c r="C113" s="41">
        <f t="shared" si="16"/>
        <v>0</v>
      </c>
      <c r="D113" s="41">
        <f t="shared" si="10"/>
        <v>0.50751243781094513</v>
      </c>
      <c r="E113" s="41">
        <f t="shared" si="11"/>
        <v>0</v>
      </c>
      <c r="F113" s="41">
        <f t="shared" si="12"/>
        <v>0</v>
      </c>
      <c r="G113" s="41">
        <f t="shared" si="13"/>
        <v>0</v>
      </c>
      <c r="H113" s="41">
        <f t="shared" si="17"/>
        <v>0</v>
      </c>
      <c r="I113" s="41">
        <f t="shared" si="14"/>
        <v>0</v>
      </c>
      <c r="J113" s="37"/>
      <c r="K113" s="37"/>
    </row>
    <row r="114" spans="1:11" x14ac:dyDescent="0.25">
      <c r="A114" s="39">
        <f t="shared" si="15"/>
        <v>96</v>
      </c>
      <c r="B114" s="40">
        <f t="shared" si="9"/>
        <v>78894</v>
      </c>
      <c r="C114" s="41">
        <f t="shared" si="16"/>
        <v>0</v>
      </c>
      <c r="D114" s="41">
        <f t="shared" si="10"/>
        <v>0.50751243781094513</v>
      </c>
      <c r="E114" s="41">
        <f t="shared" si="11"/>
        <v>0</v>
      </c>
      <c r="F114" s="41">
        <f t="shared" si="12"/>
        <v>0</v>
      </c>
      <c r="G114" s="41">
        <f t="shared" si="13"/>
        <v>0</v>
      </c>
      <c r="H114" s="41">
        <f t="shared" si="17"/>
        <v>0</v>
      </c>
      <c r="I114" s="41">
        <f t="shared" si="14"/>
        <v>0</v>
      </c>
      <c r="J114" s="37"/>
      <c r="K114" s="37"/>
    </row>
    <row r="115" spans="1:11" x14ac:dyDescent="0.25">
      <c r="A115" s="39">
        <f t="shared" si="15"/>
        <v>97</v>
      </c>
      <c r="B115" s="40">
        <f t="shared" si="9"/>
        <v>79260</v>
      </c>
      <c r="C115" s="41">
        <f t="shared" si="16"/>
        <v>0</v>
      </c>
      <c r="D115" s="41">
        <f t="shared" si="10"/>
        <v>0.50751243781094513</v>
      </c>
      <c r="E115" s="41">
        <f t="shared" si="11"/>
        <v>0</v>
      </c>
      <c r="F115" s="41">
        <f t="shared" si="12"/>
        <v>0</v>
      </c>
      <c r="G115" s="41">
        <f t="shared" si="13"/>
        <v>0</v>
      </c>
      <c r="H115" s="41">
        <f t="shared" si="17"/>
        <v>0</v>
      </c>
      <c r="I115" s="41">
        <f t="shared" si="14"/>
        <v>0</v>
      </c>
      <c r="J115" s="37"/>
      <c r="K115" s="37"/>
    </row>
    <row r="116" spans="1:11" x14ac:dyDescent="0.25">
      <c r="A116" s="39">
        <f t="shared" si="15"/>
        <v>98</v>
      </c>
      <c r="B116" s="40">
        <f t="shared" si="9"/>
        <v>79625</v>
      </c>
      <c r="C116" s="41">
        <f t="shared" si="16"/>
        <v>0</v>
      </c>
      <c r="D116" s="41">
        <f t="shared" si="10"/>
        <v>0.50751243781094513</v>
      </c>
      <c r="E116" s="41">
        <f t="shared" si="11"/>
        <v>0</v>
      </c>
      <c r="F116" s="41">
        <f t="shared" si="12"/>
        <v>0</v>
      </c>
      <c r="G116" s="41">
        <f t="shared" si="13"/>
        <v>0</v>
      </c>
      <c r="H116" s="41">
        <f t="shared" si="17"/>
        <v>0</v>
      </c>
      <c r="I116" s="41">
        <f t="shared" si="14"/>
        <v>0</v>
      </c>
      <c r="J116" s="37"/>
      <c r="K116" s="37"/>
    </row>
    <row r="117" spans="1:11" x14ac:dyDescent="0.25">
      <c r="A117" s="39">
        <f t="shared" si="15"/>
        <v>99</v>
      </c>
      <c r="B117" s="40">
        <f t="shared" si="9"/>
        <v>79990</v>
      </c>
      <c r="C117" s="41">
        <f t="shared" si="16"/>
        <v>0</v>
      </c>
      <c r="D117" s="41">
        <f t="shared" si="10"/>
        <v>0.50751243781094513</v>
      </c>
      <c r="E117" s="41">
        <f t="shared" si="11"/>
        <v>0</v>
      </c>
      <c r="F117" s="41">
        <f t="shared" si="12"/>
        <v>0</v>
      </c>
      <c r="G117" s="41">
        <f t="shared" si="13"/>
        <v>0</v>
      </c>
      <c r="H117" s="41">
        <f t="shared" si="17"/>
        <v>0</v>
      </c>
      <c r="I117" s="41">
        <f t="shared" si="14"/>
        <v>0</v>
      </c>
      <c r="J117" s="37"/>
      <c r="K117" s="37"/>
    </row>
    <row r="118" spans="1:11" x14ac:dyDescent="0.25">
      <c r="A118" s="39">
        <f t="shared" si="15"/>
        <v>100</v>
      </c>
      <c r="B118" s="40">
        <f t="shared" si="9"/>
        <v>80355</v>
      </c>
      <c r="C118" s="41">
        <f t="shared" si="16"/>
        <v>0</v>
      </c>
      <c r="D118" s="41">
        <f t="shared" si="10"/>
        <v>0.50751243781094513</v>
      </c>
      <c r="E118" s="41">
        <f t="shared" si="11"/>
        <v>0</v>
      </c>
      <c r="F118" s="41">
        <f t="shared" si="12"/>
        <v>0</v>
      </c>
      <c r="G118" s="41">
        <f t="shared" si="13"/>
        <v>0</v>
      </c>
      <c r="H118" s="41">
        <f t="shared" si="17"/>
        <v>0</v>
      </c>
      <c r="I118" s="41">
        <f t="shared" si="14"/>
        <v>0</v>
      </c>
      <c r="J118" s="37"/>
      <c r="K118" s="37"/>
    </row>
    <row r="119" spans="1:11" x14ac:dyDescent="0.25">
      <c r="A119" s="39">
        <f t="shared" si="15"/>
        <v>101</v>
      </c>
      <c r="B119" s="40">
        <f t="shared" si="9"/>
        <v>80721</v>
      </c>
      <c r="C119" s="41">
        <f t="shared" si="16"/>
        <v>0</v>
      </c>
      <c r="D119" s="41">
        <f t="shared" si="10"/>
        <v>0.50751243781094513</v>
      </c>
      <c r="E119" s="41">
        <f t="shared" si="11"/>
        <v>0</v>
      </c>
      <c r="F119" s="41">
        <f t="shared" si="12"/>
        <v>0</v>
      </c>
      <c r="G119" s="41">
        <f t="shared" si="13"/>
        <v>0</v>
      </c>
      <c r="H119" s="41">
        <f t="shared" si="17"/>
        <v>0</v>
      </c>
      <c r="I119" s="41">
        <f t="shared" si="14"/>
        <v>0</v>
      </c>
      <c r="J119" s="37"/>
      <c r="K119" s="37"/>
    </row>
    <row r="120" spans="1:11" x14ac:dyDescent="0.25">
      <c r="A120" s="39">
        <f t="shared" si="15"/>
        <v>102</v>
      </c>
      <c r="B120" s="40">
        <f t="shared" si="9"/>
        <v>81086</v>
      </c>
      <c r="C120" s="41">
        <f t="shared" si="16"/>
        <v>0</v>
      </c>
      <c r="D120" s="41">
        <f t="shared" si="10"/>
        <v>0.50751243781094513</v>
      </c>
      <c r="E120" s="41">
        <f t="shared" si="11"/>
        <v>0</v>
      </c>
      <c r="F120" s="41">
        <f t="shared" si="12"/>
        <v>0</v>
      </c>
      <c r="G120" s="41">
        <f t="shared" si="13"/>
        <v>0</v>
      </c>
      <c r="H120" s="41">
        <f t="shared" si="17"/>
        <v>0</v>
      </c>
      <c r="I120" s="41">
        <f t="shared" si="14"/>
        <v>0</v>
      </c>
      <c r="J120" s="37"/>
      <c r="K120" s="37"/>
    </row>
    <row r="121" spans="1:11" x14ac:dyDescent="0.25">
      <c r="A121" s="39">
        <f t="shared" si="15"/>
        <v>103</v>
      </c>
      <c r="B121" s="40">
        <f t="shared" si="9"/>
        <v>81451</v>
      </c>
      <c r="C121" s="41">
        <f t="shared" si="16"/>
        <v>0</v>
      </c>
      <c r="D121" s="41">
        <f t="shared" si="10"/>
        <v>0.50751243781094513</v>
      </c>
      <c r="E121" s="41">
        <f t="shared" si="11"/>
        <v>0</v>
      </c>
      <c r="F121" s="41">
        <f t="shared" si="12"/>
        <v>0</v>
      </c>
      <c r="G121" s="41">
        <f t="shared" si="13"/>
        <v>0</v>
      </c>
      <c r="H121" s="41">
        <f t="shared" si="17"/>
        <v>0</v>
      </c>
      <c r="I121" s="41">
        <f t="shared" si="14"/>
        <v>0</v>
      </c>
      <c r="J121" s="37"/>
      <c r="K121" s="37"/>
    </row>
    <row r="122" spans="1:11" x14ac:dyDescent="0.25">
      <c r="A122" s="39">
        <f t="shared" si="15"/>
        <v>104</v>
      </c>
      <c r="B122" s="40">
        <f t="shared" si="9"/>
        <v>81816</v>
      </c>
      <c r="C122" s="41">
        <f t="shared" si="16"/>
        <v>0</v>
      </c>
      <c r="D122" s="41">
        <f t="shared" si="10"/>
        <v>0.50751243781094513</v>
      </c>
      <c r="E122" s="41">
        <f t="shared" si="11"/>
        <v>0</v>
      </c>
      <c r="F122" s="41">
        <f t="shared" si="12"/>
        <v>0</v>
      </c>
      <c r="G122" s="41">
        <f t="shared" si="13"/>
        <v>0</v>
      </c>
      <c r="H122" s="41">
        <f t="shared" si="17"/>
        <v>0</v>
      </c>
      <c r="I122" s="41">
        <f t="shared" si="14"/>
        <v>0</v>
      </c>
      <c r="J122" s="37"/>
      <c r="K122" s="37"/>
    </row>
    <row r="123" spans="1:11" x14ac:dyDescent="0.25">
      <c r="A123" s="39">
        <f t="shared" si="15"/>
        <v>105</v>
      </c>
      <c r="B123" s="40">
        <f t="shared" si="9"/>
        <v>82182</v>
      </c>
      <c r="C123" s="41">
        <f t="shared" si="16"/>
        <v>0</v>
      </c>
      <c r="D123" s="41">
        <f t="shared" si="10"/>
        <v>0.50751243781094513</v>
      </c>
      <c r="E123" s="41">
        <f t="shared" si="11"/>
        <v>0</v>
      </c>
      <c r="F123" s="41">
        <f t="shared" si="12"/>
        <v>0</v>
      </c>
      <c r="G123" s="41">
        <f t="shared" si="13"/>
        <v>0</v>
      </c>
      <c r="H123" s="41">
        <f t="shared" si="17"/>
        <v>0</v>
      </c>
      <c r="I123" s="41">
        <f t="shared" si="14"/>
        <v>0</v>
      </c>
      <c r="J123" s="37"/>
      <c r="K123" s="37"/>
    </row>
    <row r="124" spans="1:11" x14ac:dyDescent="0.25">
      <c r="A124" s="39">
        <f t="shared" si="15"/>
        <v>106</v>
      </c>
      <c r="B124" s="40">
        <f t="shared" si="9"/>
        <v>82547</v>
      </c>
      <c r="C124" s="41">
        <f t="shared" si="16"/>
        <v>0</v>
      </c>
      <c r="D124" s="41">
        <f t="shared" si="10"/>
        <v>0.50751243781094513</v>
      </c>
      <c r="E124" s="41">
        <f t="shared" si="11"/>
        <v>0</v>
      </c>
      <c r="F124" s="41">
        <f t="shared" si="12"/>
        <v>0</v>
      </c>
      <c r="G124" s="41">
        <f t="shared" si="13"/>
        <v>0</v>
      </c>
      <c r="H124" s="41">
        <f t="shared" si="17"/>
        <v>0</v>
      </c>
      <c r="I124" s="41">
        <f t="shared" si="14"/>
        <v>0</v>
      </c>
      <c r="J124" s="37"/>
      <c r="K124" s="37"/>
    </row>
    <row r="125" spans="1:11" x14ac:dyDescent="0.25">
      <c r="A125" s="39">
        <f t="shared" si="15"/>
        <v>107</v>
      </c>
      <c r="B125" s="40">
        <f t="shared" si="9"/>
        <v>82912</v>
      </c>
      <c r="C125" s="41">
        <f t="shared" si="16"/>
        <v>0</v>
      </c>
      <c r="D125" s="41">
        <f t="shared" si="10"/>
        <v>0.50751243781094513</v>
      </c>
      <c r="E125" s="41">
        <f t="shared" si="11"/>
        <v>0</v>
      </c>
      <c r="F125" s="41">
        <f t="shared" si="12"/>
        <v>0</v>
      </c>
      <c r="G125" s="41">
        <f t="shared" si="13"/>
        <v>0</v>
      </c>
      <c r="H125" s="41">
        <f t="shared" si="17"/>
        <v>0</v>
      </c>
      <c r="I125" s="41">
        <f t="shared" si="14"/>
        <v>0</v>
      </c>
      <c r="J125" s="37"/>
      <c r="K125" s="37"/>
    </row>
    <row r="126" spans="1:11" x14ac:dyDescent="0.25">
      <c r="A126" s="39">
        <f t="shared" si="15"/>
        <v>108</v>
      </c>
      <c r="B126" s="40">
        <f t="shared" si="9"/>
        <v>83277</v>
      </c>
      <c r="C126" s="41">
        <f t="shared" si="16"/>
        <v>0</v>
      </c>
      <c r="D126" s="41">
        <f t="shared" si="10"/>
        <v>0.50751243781094513</v>
      </c>
      <c r="E126" s="41">
        <f t="shared" si="11"/>
        <v>0</v>
      </c>
      <c r="F126" s="41">
        <f t="shared" si="12"/>
        <v>0</v>
      </c>
      <c r="G126" s="41">
        <f t="shared" si="13"/>
        <v>0</v>
      </c>
      <c r="H126" s="41">
        <f t="shared" si="17"/>
        <v>0</v>
      </c>
      <c r="I126" s="41">
        <f t="shared" si="14"/>
        <v>0</v>
      </c>
      <c r="J126" s="37"/>
      <c r="K126" s="37"/>
    </row>
    <row r="127" spans="1:11" x14ac:dyDescent="0.25">
      <c r="A127" s="39">
        <f t="shared" si="15"/>
        <v>109</v>
      </c>
      <c r="B127" s="40">
        <f t="shared" si="9"/>
        <v>83643</v>
      </c>
      <c r="C127" s="41">
        <f t="shared" si="16"/>
        <v>0</v>
      </c>
      <c r="D127" s="41">
        <f t="shared" si="10"/>
        <v>0.50751243781094513</v>
      </c>
      <c r="E127" s="41">
        <f t="shared" si="11"/>
        <v>0</v>
      </c>
      <c r="F127" s="41">
        <f t="shared" si="12"/>
        <v>0</v>
      </c>
      <c r="G127" s="41">
        <f t="shared" si="13"/>
        <v>0</v>
      </c>
      <c r="H127" s="41">
        <f t="shared" si="17"/>
        <v>0</v>
      </c>
      <c r="I127" s="41">
        <f t="shared" si="14"/>
        <v>0</v>
      </c>
      <c r="J127" s="37"/>
      <c r="K127" s="37"/>
    </row>
    <row r="128" spans="1:11" x14ac:dyDescent="0.25">
      <c r="A128" s="39">
        <f t="shared" si="15"/>
        <v>110</v>
      </c>
      <c r="B128" s="40">
        <f t="shared" si="9"/>
        <v>84008</v>
      </c>
      <c r="C128" s="41">
        <f t="shared" si="16"/>
        <v>0</v>
      </c>
      <c r="D128" s="41">
        <f t="shared" si="10"/>
        <v>0.50751243781094513</v>
      </c>
      <c r="E128" s="41">
        <f t="shared" si="11"/>
        <v>0</v>
      </c>
      <c r="F128" s="41">
        <f t="shared" si="12"/>
        <v>0</v>
      </c>
      <c r="G128" s="41">
        <f t="shared" si="13"/>
        <v>0</v>
      </c>
      <c r="H128" s="41">
        <f t="shared" si="17"/>
        <v>0</v>
      </c>
      <c r="I128" s="41">
        <f t="shared" si="14"/>
        <v>0</v>
      </c>
      <c r="J128" s="37"/>
      <c r="K128" s="37"/>
    </row>
    <row r="129" spans="1:11" x14ac:dyDescent="0.25">
      <c r="A129" s="39">
        <f t="shared" si="15"/>
        <v>111</v>
      </c>
      <c r="B129" s="40">
        <f t="shared" si="9"/>
        <v>84373</v>
      </c>
      <c r="C129" s="41">
        <f t="shared" si="16"/>
        <v>0</v>
      </c>
      <c r="D129" s="41">
        <f t="shared" si="10"/>
        <v>0.50751243781094513</v>
      </c>
      <c r="E129" s="41">
        <f t="shared" si="11"/>
        <v>0</v>
      </c>
      <c r="F129" s="41">
        <f t="shared" si="12"/>
        <v>0</v>
      </c>
      <c r="G129" s="41">
        <f t="shared" si="13"/>
        <v>0</v>
      </c>
      <c r="H129" s="41">
        <f t="shared" si="17"/>
        <v>0</v>
      </c>
      <c r="I129" s="41">
        <f t="shared" si="14"/>
        <v>0</v>
      </c>
      <c r="J129" s="37"/>
      <c r="K129" s="37"/>
    </row>
    <row r="130" spans="1:11" x14ac:dyDescent="0.25">
      <c r="A130" s="39">
        <f t="shared" si="15"/>
        <v>112</v>
      </c>
      <c r="B130" s="40">
        <f t="shared" si="9"/>
        <v>84738</v>
      </c>
      <c r="C130" s="41">
        <f t="shared" si="16"/>
        <v>0</v>
      </c>
      <c r="D130" s="41">
        <f t="shared" si="10"/>
        <v>0.50751243781094513</v>
      </c>
      <c r="E130" s="41">
        <f t="shared" si="11"/>
        <v>0</v>
      </c>
      <c r="F130" s="41">
        <f t="shared" si="12"/>
        <v>0</v>
      </c>
      <c r="G130" s="41">
        <f t="shared" si="13"/>
        <v>0</v>
      </c>
      <c r="H130" s="41">
        <f t="shared" si="17"/>
        <v>0</v>
      </c>
      <c r="I130" s="41">
        <f t="shared" si="14"/>
        <v>0</v>
      </c>
      <c r="J130" s="37"/>
      <c r="K130" s="37"/>
    </row>
    <row r="131" spans="1:11" x14ac:dyDescent="0.25">
      <c r="A131" s="39">
        <f t="shared" si="15"/>
        <v>113</v>
      </c>
      <c r="B131" s="40">
        <f t="shared" si="9"/>
        <v>85104</v>
      </c>
      <c r="C131" s="41">
        <f t="shared" si="16"/>
        <v>0</v>
      </c>
      <c r="D131" s="41">
        <f t="shared" si="10"/>
        <v>0.50751243781094513</v>
      </c>
      <c r="E131" s="41">
        <f t="shared" si="11"/>
        <v>0</v>
      </c>
      <c r="F131" s="41">
        <f t="shared" si="12"/>
        <v>0</v>
      </c>
      <c r="G131" s="41">
        <f t="shared" si="13"/>
        <v>0</v>
      </c>
      <c r="H131" s="41">
        <f t="shared" si="17"/>
        <v>0</v>
      </c>
      <c r="I131" s="41">
        <f t="shared" si="14"/>
        <v>0</v>
      </c>
      <c r="J131" s="37"/>
      <c r="K131" s="37"/>
    </row>
    <row r="132" spans="1:11" x14ac:dyDescent="0.25">
      <c r="A132" s="39">
        <f t="shared" si="15"/>
        <v>114</v>
      </c>
      <c r="B132" s="40">
        <f t="shared" si="9"/>
        <v>85469</v>
      </c>
      <c r="C132" s="41">
        <f t="shared" si="16"/>
        <v>0</v>
      </c>
      <c r="D132" s="41">
        <f t="shared" si="10"/>
        <v>0.50751243781094513</v>
      </c>
      <c r="E132" s="41">
        <f t="shared" si="11"/>
        <v>0</v>
      </c>
      <c r="F132" s="41">
        <f t="shared" si="12"/>
        <v>0</v>
      </c>
      <c r="G132" s="41">
        <f t="shared" si="13"/>
        <v>0</v>
      </c>
      <c r="H132" s="41">
        <f t="shared" si="17"/>
        <v>0</v>
      </c>
      <c r="I132" s="41">
        <f t="shared" si="14"/>
        <v>0</v>
      </c>
      <c r="J132" s="37"/>
      <c r="K132" s="37"/>
    </row>
    <row r="133" spans="1:11" x14ac:dyDescent="0.25">
      <c r="A133" s="39">
        <f t="shared" si="15"/>
        <v>115</v>
      </c>
      <c r="B133" s="40">
        <f t="shared" si="9"/>
        <v>85834</v>
      </c>
      <c r="C133" s="41">
        <f t="shared" si="16"/>
        <v>0</v>
      </c>
      <c r="D133" s="41">
        <f t="shared" si="10"/>
        <v>0.50751243781094513</v>
      </c>
      <c r="E133" s="41">
        <f t="shared" si="11"/>
        <v>0</v>
      </c>
      <c r="F133" s="41">
        <f t="shared" si="12"/>
        <v>0</v>
      </c>
      <c r="G133" s="41">
        <f t="shared" si="13"/>
        <v>0</v>
      </c>
      <c r="H133" s="41">
        <f t="shared" si="17"/>
        <v>0</v>
      </c>
      <c r="I133" s="41">
        <f t="shared" si="14"/>
        <v>0</v>
      </c>
      <c r="J133" s="37"/>
      <c r="K133" s="37"/>
    </row>
    <row r="134" spans="1:11" x14ac:dyDescent="0.25">
      <c r="A134" s="39">
        <f t="shared" si="15"/>
        <v>116</v>
      </c>
      <c r="B134" s="40">
        <f t="shared" si="9"/>
        <v>86199</v>
      </c>
      <c r="C134" s="41">
        <f t="shared" si="16"/>
        <v>0</v>
      </c>
      <c r="D134" s="41">
        <f t="shared" si="10"/>
        <v>0.50751243781094513</v>
      </c>
      <c r="E134" s="41">
        <f t="shared" si="11"/>
        <v>0</v>
      </c>
      <c r="F134" s="41">
        <f t="shared" si="12"/>
        <v>0</v>
      </c>
      <c r="G134" s="41">
        <f t="shared" si="13"/>
        <v>0</v>
      </c>
      <c r="H134" s="41">
        <f t="shared" si="17"/>
        <v>0</v>
      </c>
      <c r="I134" s="41">
        <f t="shared" si="14"/>
        <v>0</v>
      </c>
      <c r="J134" s="37"/>
      <c r="K134" s="37"/>
    </row>
    <row r="135" spans="1:11" x14ac:dyDescent="0.25">
      <c r="A135" s="39">
        <f t="shared" si="15"/>
        <v>117</v>
      </c>
      <c r="B135" s="40">
        <f t="shared" si="9"/>
        <v>86565</v>
      </c>
      <c r="C135" s="41">
        <f t="shared" si="16"/>
        <v>0</v>
      </c>
      <c r="D135" s="41">
        <f t="shared" si="10"/>
        <v>0.50751243781094513</v>
      </c>
      <c r="E135" s="41">
        <f t="shared" si="11"/>
        <v>0</v>
      </c>
      <c r="F135" s="41">
        <f t="shared" si="12"/>
        <v>0</v>
      </c>
      <c r="G135" s="41">
        <f t="shared" si="13"/>
        <v>0</v>
      </c>
      <c r="H135" s="41">
        <f t="shared" si="17"/>
        <v>0</v>
      </c>
      <c r="I135" s="41">
        <f t="shared" si="14"/>
        <v>0</v>
      </c>
      <c r="J135" s="37"/>
      <c r="K135" s="37"/>
    </row>
    <row r="136" spans="1:11" x14ac:dyDescent="0.25">
      <c r="A136" s="39">
        <f t="shared" si="15"/>
        <v>118</v>
      </c>
      <c r="B136" s="40">
        <f t="shared" si="9"/>
        <v>86930</v>
      </c>
      <c r="C136" s="41">
        <f t="shared" si="16"/>
        <v>0</v>
      </c>
      <c r="D136" s="41">
        <f t="shared" si="10"/>
        <v>0.50751243781094513</v>
      </c>
      <c r="E136" s="41">
        <f t="shared" si="11"/>
        <v>0</v>
      </c>
      <c r="F136" s="41">
        <f t="shared" si="12"/>
        <v>0</v>
      </c>
      <c r="G136" s="41">
        <f t="shared" si="13"/>
        <v>0</v>
      </c>
      <c r="H136" s="41">
        <f t="shared" si="17"/>
        <v>0</v>
      </c>
      <c r="I136" s="41">
        <f t="shared" si="14"/>
        <v>0</v>
      </c>
      <c r="J136" s="37"/>
      <c r="K136" s="37"/>
    </row>
    <row r="137" spans="1:11" x14ac:dyDescent="0.25">
      <c r="A137" s="39">
        <f t="shared" si="15"/>
        <v>119</v>
      </c>
      <c r="B137" s="40">
        <f t="shared" si="9"/>
        <v>87295</v>
      </c>
      <c r="C137" s="41">
        <f t="shared" si="16"/>
        <v>0</v>
      </c>
      <c r="D137" s="41">
        <f t="shared" si="10"/>
        <v>0.50751243781094513</v>
      </c>
      <c r="E137" s="41">
        <f t="shared" si="11"/>
        <v>0</v>
      </c>
      <c r="F137" s="41">
        <f t="shared" si="12"/>
        <v>0</v>
      </c>
      <c r="G137" s="41">
        <f t="shared" si="13"/>
        <v>0</v>
      </c>
      <c r="H137" s="41">
        <f t="shared" si="17"/>
        <v>0</v>
      </c>
      <c r="I137" s="41">
        <f t="shared" si="14"/>
        <v>0</v>
      </c>
      <c r="J137" s="37"/>
      <c r="K137" s="37"/>
    </row>
    <row r="138" spans="1:11" x14ac:dyDescent="0.25">
      <c r="A138" s="39">
        <f t="shared" si="15"/>
        <v>120</v>
      </c>
      <c r="B138" s="40">
        <f t="shared" si="9"/>
        <v>87660</v>
      </c>
      <c r="C138" s="41">
        <f t="shared" si="16"/>
        <v>0</v>
      </c>
      <c r="D138" s="41">
        <f t="shared" si="10"/>
        <v>0.50751243781094513</v>
      </c>
      <c r="E138" s="41">
        <f t="shared" si="11"/>
        <v>0</v>
      </c>
      <c r="F138" s="41">
        <f t="shared" si="12"/>
        <v>0</v>
      </c>
      <c r="G138" s="41">
        <f t="shared" si="13"/>
        <v>0</v>
      </c>
      <c r="H138" s="41">
        <f t="shared" si="17"/>
        <v>0</v>
      </c>
      <c r="I138" s="41">
        <f t="shared" si="14"/>
        <v>0</v>
      </c>
      <c r="J138" s="37"/>
      <c r="K138" s="37"/>
    </row>
    <row r="139" spans="1:11" x14ac:dyDescent="0.25">
      <c r="A139" s="39">
        <f t="shared" si="15"/>
        <v>121</v>
      </c>
      <c r="B139" s="40">
        <f t="shared" si="9"/>
        <v>88026</v>
      </c>
      <c r="C139" s="41">
        <f t="shared" si="16"/>
        <v>0</v>
      </c>
      <c r="D139" s="41">
        <f t="shared" si="10"/>
        <v>0.50751243781094513</v>
      </c>
      <c r="E139" s="41">
        <f t="shared" si="11"/>
        <v>0</v>
      </c>
      <c r="F139" s="41">
        <f t="shared" si="12"/>
        <v>0</v>
      </c>
      <c r="G139" s="41">
        <f t="shared" si="13"/>
        <v>0</v>
      </c>
      <c r="H139" s="41">
        <f t="shared" si="17"/>
        <v>0</v>
      </c>
      <c r="I139" s="41">
        <f t="shared" si="14"/>
        <v>0</v>
      </c>
      <c r="J139" s="37"/>
      <c r="K139" s="37"/>
    </row>
    <row r="140" spans="1:11" x14ac:dyDescent="0.25">
      <c r="A140" s="39">
        <f t="shared" si="15"/>
        <v>122</v>
      </c>
      <c r="B140" s="40">
        <f t="shared" si="9"/>
        <v>88391</v>
      </c>
      <c r="C140" s="41">
        <f t="shared" si="16"/>
        <v>0</v>
      </c>
      <c r="D140" s="41">
        <f t="shared" si="10"/>
        <v>0.50751243781094513</v>
      </c>
      <c r="E140" s="41">
        <f t="shared" si="11"/>
        <v>0</v>
      </c>
      <c r="F140" s="41">
        <f t="shared" si="12"/>
        <v>0</v>
      </c>
      <c r="G140" s="41">
        <f t="shared" si="13"/>
        <v>0</v>
      </c>
      <c r="H140" s="41">
        <f t="shared" si="17"/>
        <v>0</v>
      </c>
      <c r="I140" s="41">
        <f t="shared" si="14"/>
        <v>0</v>
      </c>
      <c r="J140" s="37"/>
      <c r="K140" s="37"/>
    </row>
    <row r="141" spans="1:11" x14ac:dyDescent="0.25">
      <c r="A141" s="39">
        <f t="shared" si="15"/>
        <v>123</v>
      </c>
      <c r="B141" s="40">
        <f t="shared" si="9"/>
        <v>88756</v>
      </c>
      <c r="C141" s="41">
        <f t="shared" si="16"/>
        <v>0</v>
      </c>
      <c r="D141" s="41">
        <f t="shared" si="10"/>
        <v>0.50751243781094513</v>
      </c>
      <c r="E141" s="41">
        <f t="shared" si="11"/>
        <v>0</v>
      </c>
      <c r="F141" s="41">
        <f t="shared" si="12"/>
        <v>0</v>
      </c>
      <c r="G141" s="41">
        <f t="shared" si="13"/>
        <v>0</v>
      </c>
      <c r="H141" s="41">
        <f t="shared" si="17"/>
        <v>0</v>
      </c>
      <c r="I141" s="41">
        <f t="shared" si="14"/>
        <v>0</v>
      </c>
      <c r="J141" s="37"/>
      <c r="K141" s="37"/>
    </row>
    <row r="142" spans="1:11" x14ac:dyDescent="0.25">
      <c r="A142" s="39">
        <f t="shared" si="15"/>
        <v>124</v>
      </c>
      <c r="B142" s="40">
        <f t="shared" si="9"/>
        <v>89121</v>
      </c>
      <c r="C142" s="41">
        <f t="shared" si="16"/>
        <v>0</v>
      </c>
      <c r="D142" s="41">
        <f t="shared" si="10"/>
        <v>0.50751243781094513</v>
      </c>
      <c r="E142" s="41">
        <f t="shared" si="11"/>
        <v>0</v>
      </c>
      <c r="F142" s="41">
        <f t="shared" si="12"/>
        <v>0</v>
      </c>
      <c r="G142" s="41">
        <f t="shared" si="13"/>
        <v>0</v>
      </c>
      <c r="H142" s="41">
        <f t="shared" si="17"/>
        <v>0</v>
      </c>
      <c r="I142" s="41">
        <f t="shared" si="14"/>
        <v>0</v>
      </c>
      <c r="J142" s="37"/>
      <c r="K142" s="37"/>
    </row>
    <row r="143" spans="1:11" x14ac:dyDescent="0.25">
      <c r="A143" s="39">
        <f t="shared" si="15"/>
        <v>125</v>
      </c>
      <c r="B143" s="40">
        <f t="shared" si="9"/>
        <v>89487</v>
      </c>
      <c r="C143" s="41">
        <f t="shared" si="16"/>
        <v>0</v>
      </c>
      <c r="D143" s="41">
        <f t="shared" si="10"/>
        <v>0.50751243781094513</v>
      </c>
      <c r="E143" s="41">
        <f t="shared" si="11"/>
        <v>0</v>
      </c>
      <c r="F143" s="41">
        <f t="shared" si="12"/>
        <v>0</v>
      </c>
      <c r="G143" s="41">
        <f t="shared" si="13"/>
        <v>0</v>
      </c>
      <c r="H143" s="41">
        <f t="shared" si="17"/>
        <v>0</v>
      </c>
      <c r="I143" s="41">
        <f t="shared" si="14"/>
        <v>0</v>
      </c>
      <c r="J143" s="37"/>
      <c r="K143" s="37"/>
    </row>
    <row r="144" spans="1:11" x14ac:dyDescent="0.25">
      <c r="A144" s="39">
        <f t="shared" si="15"/>
        <v>126</v>
      </c>
      <c r="B144" s="40">
        <f t="shared" si="9"/>
        <v>89852</v>
      </c>
      <c r="C144" s="41">
        <f t="shared" si="16"/>
        <v>0</v>
      </c>
      <c r="D144" s="41">
        <f t="shared" si="10"/>
        <v>0.50751243781094513</v>
      </c>
      <c r="E144" s="41">
        <f t="shared" si="11"/>
        <v>0</v>
      </c>
      <c r="F144" s="41">
        <f t="shared" si="12"/>
        <v>0</v>
      </c>
      <c r="G144" s="41">
        <f t="shared" si="13"/>
        <v>0</v>
      </c>
      <c r="H144" s="41">
        <f t="shared" si="17"/>
        <v>0</v>
      </c>
      <c r="I144" s="41">
        <f t="shared" si="14"/>
        <v>0</v>
      </c>
      <c r="J144" s="37"/>
      <c r="K144" s="37"/>
    </row>
    <row r="145" spans="1:11" x14ac:dyDescent="0.25">
      <c r="A145" s="39">
        <f t="shared" si="15"/>
        <v>127</v>
      </c>
      <c r="B145" s="40">
        <f t="shared" si="9"/>
        <v>90217</v>
      </c>
      <c r="C145" s="41">
        <f t="shared" si="16"/>
        <v>0</v>
      </c>
      <c r="D145" s="41">
        <f t="shared" si="10"/>
        <v>0.50751243781094513</v>
      </c>
      <c r="E145" s="41">
        <f t="shared" si="11"/>
        <v>0</v>
      </c>
      <c r="F145" s="41">
        <f t="shared" si="12"/>
        <v>0</v>
      </c>
      <c r="G145" s="41">
        <f t="shared" si="13"/>
        <v>0</v>
      </c>
      <c r="H145" s="41">
        <f t="shared" si="17"/>
        <v>0</v>
      </c>
      <c r="I145" s="41">
        <f t="shared" si="14"/>
        <v>0</v>
      </c>
      <c r="J145" s="37"/>
      <c r="K145" s="37"/>
    </row>
    <row r="146" spans="1:11" x14ac:dyDescent="0.25">
      <c r="A146" s="39">
        <f t="shared" si="15"/>
        <v>128</v>
      </c>
      <c r="B146" s="40">
        <f t="shared" si="9"/>
        <v>90582</v>
      </c>
      <c r="C146" s="41">
        <f t="shared" si="16"/>
        <v>0</v>
      </c>
      <c r="D146" s="41">
        <f t="shared" si="10"/>
        <v>0.50751243781094513</v>
      </c>
      <c r="E146" s="41">
        <f t="shared" si="11"/>
        <v>0</v>
      </c>
      <c r="F146" s="41">
        <f t="shared" si="12"/>
        <v>0</v>
      </c>
      <c r="G146" s="41">
        <f t="shared" si="13"/>
        <v>0</v>
      </c>
      <c r="H146" s="41">
        <f t="shared" si="17"/>
        <v>0</v>
      </c>
      <c r="I146" s="41">
        <f t="shared" si="14"/>
        <v>0</v>
      </c>
      <c r="J146" s="37"/>
      <c r="K146" s="37"/>
    </row>
    <row r="147" spans="1:11" x14ac:dyDescent="0.25">
      <c r="A147" s="39">
        <f t="shared" si="15"/>
        <v>129</v>
      </c>
      <c r="B147" s="40">
        <f t="shared" ref="B147:B210" si="18">IF(Pay_Num&lt;&gt;"",DATE(YEAR(Loan_Start),MONTH(Loan_Start)+(Pay_Num)*12/Num_Pmt_Per_Year,DAY(Loan_Start)),"")</f>
        <v>90948</v>
      </c>
      <c r="C147" s="41">
        <f t="shared" si="16"/>
        <v>0</v>
      </c>
      <c r="D147" s="41">
        <f t="shared" ref="D147:D210" si="19">IF(Pay_Num&lt;&gt;"",Scheduled_Monthly_Payment,"")</f>
        <v>0.50751243781094513</v>
      </c>
      <c r="E147" s="41">
        <f t="shared" ref="E147:E210" si="20">IF(AND(Pay_Num&lt;&gt;"",Sched_Pay+Scheduled_Extra_Payments&lt;Beg_Bal),Scheduled_Extra_Payments,IF(AND(Pay_Num&lt;&gt;"",Beg_Bal-Sched_Pay&gt;0),Beg_Bal-Sched_Pay,IF(Pay_Num&lt;&gt;"",0,"")))</f>
        <v>0</v>
      </c>
      <c r="F147" s="41">
        <f t="shared" ref="F147:F210" si="21">IF(AND(Pay_Num&lt;&gt;"",Sched_Pay+Extra_Pay&lt;Beg_Bal),Sched_Pay+Extra_Pay,IF(Pay_Num&lt;&gt;"",Beg_Bal,""))</f>
        <v>0</v>
      </c>
      <c r="G147" s="41">
        <f t="shared" ref="G147:G210" si="22">IF(Pay_Num&lt;&gt;"",Total_Pay-Int,"")</f>
        <v>0</v>
      </c>
      <c r="H147" s="41">
        <f t="shared" si="17"/>
        <v>0</v>
      </c>
      <c r="I147" s="41">
        <f t="shared" ref="I147:I210" si="23">IF(AND(Pay_Num&lt;&gt;"",Sched_Pay+Extra_Pay&lt;Beg_Bal),Beg_Bal-Princ,IF(Pay_Num&lt;&gt;"",0,""))</f>
        <v>0</v>
      </c>
      <c r="J147" s="37"/>
      <c r="K147" s="37"/>
    </row>
    <row r="148" spans="1:11" x14ac:dyDescent="0.25">
      <c r="A148" s="39">
        <f t="shared" ref="A148:A211" si="24">IF(Values_Entered,A147+1,"")</f>
        <v>130</v>
      </c>
      <c r="B148" s="40">
        <f t="shared" si="18"/>
        <v>91313</v>
      </c>
      <c r="C148" s="41">
        <f t="shared" ref="C148:C211" si="25">IF(Pay_Num&lt;&gt;"",I147,"")</f>
        <v>0</v>
      </c>
      <c r="D148" s="41">
        <f t="shared" si="19"/>
        <v>0.50751243781094513</v>
      </c>
      <c r="E148" s="41">
        <f t="shared" si="20"/>
        <v>0</v>
      </c>
      <c r="F148" s="41">
        <f t="shared" si="21"/>
        <v>0</v>
      </c>
      <c r="G148" s="41">
        <f t="shared" si="22"/>
        <v>0</v>
      </c>
      <c r="H148" s="41">
        <f t="shared" ref="H148:H211" si="26">IF(Pay_Num&lt;&gt;"",Beg_Bal*Interest_Rate/Num_Pmt_Per_Year,"")</f>
        <v>0</v>
      </c>
      <c r="I148" s="41">
        <f t="shared" si="23"/>
        <v>0</v>
      </c>
      <c r="J148" s="37"/>
      <c r="K148" s="37"/>
    </row>
    <row r="149" spans="1:11" x14ac:dyDescent="0.25">
      <c r="A149" s="39">
        <f t="shared" si="24"/>
        <v>131</v>
      </c>
      <c r="B149" s="40">
        <f t="shared" si="18"/>
        <v>91678</v>
      </c>
      <c r="C149" s="41">
        <f t="shared" si="25"/>
        <v>0</v>
      </c>
      <c r="D149" s="41">
        <f t="shared" si="19"/>
        <v>0.50751243781094513</v>
      </c>
      <c r="E149" s="41">
        <f t="shared" si="20"/>
        <v>0</v>
      </c>
      <c r="F149" s="41">
        <f t="shared" si="21"/>
        <v>0</v>
      </c>
      <c r="G149" s="41">
        <f t="shared" si="22"/>
        <v>0</v>
      </c>
      <c r="H149" s="41">
        <f t="shared" si="26"/>
        <v>0</v>
      </c>
      <c r="I149" s="41">
        <f t="shared" si="23"/>
        <v>0</v>
      </c>
      <c r="J149" s="37"/>
      <c r="K149" s="37"/>
    </row>
    <row r="150" spans="1:11" x14ac:dyDescent="0.25">
      <c r="A150" s="39">
        <f t="shared" si="24"/>
        <v>132</v>
      </c>
      <c r="B150" s="40">
        <f t="shared" si="18"/>
        <v>92043</v>
      </c>
      <c r="C150" s="41">
        <f t="shared" si="25"/>
        <v>0</v>
      </c>
      <c r="D150" s="41">
        <f t="shared" si="19"/>
        <v>0.50751243781094513</v>
      </c>
      <c r="E150" s="41">
        <f t="shared" si="20"/>
        <v>0</v>
      </c>
      <c r="F150" s="41">
        <f t="shared" si="21"/>
        <v>0</v>
      </c>
      <c r="G150" s="41">
        <f t="shared" si="22"/>
        <v>0</v>
      </c>
      <c r="H150" s="41">
        <f t="shared" si="26"/>
        <v>0</v>
      </c>
      <c r="I150" s="41">
        <f t="shared" si="23"/>
        <v>0</v>
      </c>
      <c r="J150" s="37"/>
      <c r="K150" s="37"/>
    </row>
    <row r="151" spans="1:11" x14ac:dyDescent="0.25">
      <c r="A151" s="39">
        <f t="shared" si="24"/>
        <v>133</v>
      </c>
      <c r="B151" s="40">
        <f t="shared" si="18"/>
        <v>92409</v>
      </c>
      <c r="C151" s="41">
        <f t="shared" si="25"/>
        <v>0</v>
      </c>
      <c r="D151" s="41">
        <f t="shared" si="19"/>
        <v>0.50751243781094513</v>
      </c>
      <c r="E151" s="41">
        <f t="shared" si="20"/>
        <v>0</v>
      </c>
      <c r="F151" s="41">
        <f t="shared" si="21"/>
        <v>0</v>
      </c>
      <c r="G151" s="41">
        <f t="shared" si="22"/>
        <v>0</v>
      </c>
      <c r="H151" s="41">
        <f t="shared" si="26"/>
        <v>0</v>
      </c>
      <c r="I151" s="41">
        <f t="shared" si="23"/>
        <v>0</v>
      </c>
      <c r="J151" s="37"/>
      <c r="K151" s="37"/>
    </row>
    <row r="152" spans="1:11" x14ac:dyDescent="0.25">
      <c r="A152" s="39">
        <f t="shared" si="24"/>
        <v>134</v>
      </c>
      <c r="B152" s="40">
        <f t="shared" si="18"/>
        <v>92774</v>
      </c>
      <c r="C152" s="41">
        <f t="shared" si="25"/>
        <v>0</v>
      </c>
      <c r="D152" s="41">
        <f t="shared" si="19"/>
        <v>0.50751243781094513</v>
      </c>
      <c r="E152" s="41">
        <f t="shared" si="20"/>
        <v>0</v>
      </c>
      <c r="F152" s="41">
        <f t="shared" si="21"/>
        <v>0</v>
      </c>
      <c r="G152" s="41">
        <f t="shared" si="22"/>
        <v>0</v>
      </c>
      <c r="H152" s="41">
        <f t="shared" si="26"/>
        <v>0</v>
      </c>
      <c r="I152" s="41">
        <f t="shared" si="23"/>
        <v>0</v>
      </c>
      <c r="J152" s="37"/>
      <c r="K152" s="37"/>
    </row>
    <row r="153" spans="1:11" x14ac:dyDescent="0.25">
      <c r="A153" s="39">
        <f t="shared" si="24"/>
        <v>135</v>
      </c>
      <c r="B153" s="40">
        <f t="shared" si="18"/>
        <v>93139</v>
      </c>
      <c r="C153" s="41">
        <f t="shared" si="25"/>
        <v>0</v>
      </c>
      <c r="D153" s="41">
        <f t="shared" si="19"/>
        <v>0.50751243781094513</v>
      </c>
      <c r="E153" s="41">
        <f t="shared" si="20"/>
        <v>0</v>
      </c>
      <c r="F153" s="41">
        <f t="shared" si="21"/>
        <v>0</v>
      </c>
      <c r="G153" s="41">
        <f t="shared" si="22"/>
        <v>0</v>
      </c>
      <c r="H153" s="41">
        <f t="shared" si="26"/>
        <v>0</v>
      </c>
      <c r="I153" s="41">
        <f t="shared" si="23"/>
        <v>0</v>
      </c>
      <c r="J153" s="37"/>
      <c r="K153" s="37"/>
    </row>
    <row r="154" spans="1:11" x14ac:dyDescent="0.25">
      <c r="A154" s="39">
        <f t="shared" si="24"/>
        <v>136</v>
      </c>
      <c r="B154" s="40">
        <f t="shared" si="18"/>
        <v>93504</v>
      </c>
      <c r="C154" s="41">
        <f t="shared" si="25"/>
        <v>0</v>
      </c>
      <c r="D154" s="41">
        <f t="shared" si="19"/>
        <v>0.50751243781094513</v>
      </c>
      <c r="E154" s="41">
        <f t="shared" si="20"/>
        <v>0</v>
      </c>
      <c r="F154" s="41">
        <f t="shared" si="21"/>
        <v>0</v>
      </c>
      <c r="G154" s="41">
        <f t="shared" si="22"/>
        <v>0</v>
      </c>
      <c r="H154" s="41">
        <f t="shared" si="26"/>
        <v>0</v>
      </c>
      <c r="I154" s="41">
        <f t="shared" si="23"/>
        <v>0</v>
      </c>
      <c r="J154" s="37"/>
      <c r="K154" s="37"/>
    </row>
    <row r="155" spans="1:11" x14ac:dyDescent="0.25">
      <c r="A155" s="39">
        <f t="shared" si="24"/>
        <v>137</v>
      </c>
      <c r="B155" s="40">
        <f t="shared" si="18"/>
        <v>93870</v>
      </c>
      <c r="C155" s="41">
        <f t="shared" si="25"/>
        <v>0</v>
      </c>
      <c r="D155" s="41">
        <f t="shared" si="19"/>
        <v>0.50751243781094513</v>
      </c>
      <c r="E155" s="41">
        <f t="shared" si="20"/>
        <v>0</v>
      </c>
      <c r="F155" s="41">
        <f t="shared" si="21"/>
        <v>0</v>
      </c>
      <c r="G155" s="41">
        <f t="shared" si="22"/>
        <v>0</v>
      </c>
      <c r="H155" s="41">
        <f t="shared" si="26"/>
        <v>0</v>
      </c>
      <c r="I155" s="41">
        <f t="shared" si="23"/>
        <v>0</v>
      </c>
      <c r="J155" s="37"/>
      <c r="K155" s="37"/>
    </row>
    <row r="156" spans="1:11" x14ac:dyDescent="0.25">
      <c r="A156" s="39">
        <f t="shared" si="24"/>
        <v>138</v>
      </c>
      <c r="B156" s="40">
        <f t="shared" si="18"/>
        <v>94235</v>
      </c>
      <c r="C156" s="41">
        <f t="shared" si="25"/>
        <v>0</v>
      </c>
      <c r="D156" s="41">
        <f t="shared" si="19"/>
        <v>0.50751243781094513</v>
      </c>
      <c r="E156" s="41">
        <f t="shared" si="20"/>
        <v>0</v>
      </c>
      <c r="F156" s="41">
        <f t="shared" si="21"/>
        <v>0</v>
      </c>
      <c r="G156" s="41">
        <f t="shared" si="22"/>
        <v>0</v>
      </c>
      <c r="H156" s="41">
        <f t="shared" si="26"/>
        <v>0</v>
      </c>
      <c r="I156" s="41">
        <f t="shared" si="23"/>
        <v>0</v>
      </c>
      <c r="J156" s="37"/>
      <c r="K156" s="37"/>
    </row>
    <row r="157" spans="1:11" x14ac:dyDescent="0.25">
      <c r="A157" s="39">
        <f t="shared" si="24"/>
        <v>139</v>
      </c>
      <c r="B157" s="40">
        <f t="shared" si="18"/>
        <v>94600</v>
      </c>
      <c r="C157" s="41">
        <f t="shared" si="25"/>
        <v>0</v>
      </c>
      <c r="D157" s="41">
        <f t="shared" si="19"/>
        <v>0.50751243781094513</v>
      </c>
      <c r="E157" s="41">
        <f t="shared" si="20"/>
        <v>0</v>
      </c>
      <c r="F157" s="41">
        <f t="shared" si="21"/>
        <v>0</v>
      </c>
      <c r="G157" s="41">
        <f t="shared" si="22"/>
        <v>0</v>
      </c>
      <c r="H157" s="41">
        <f t="shared" si="26"/>
        <v>0</v>
      </c>
      <c r="I157" s="41">
        <f t="shared" si="23"/>
        <v>0</v>
      </c>
      <c r="J157" s="37"/>
      <c r="K157" s="37"/>
    </row>
    <row r="158" spans="1:11" x14ac:dyDescent="0.25">
      <c r="A158" s="39">
        <f t="shared" si="24"/>
        <v>140</v>
      </c>
      <c r="B158" s="40">
        <f t="shared" si="18"/>
        <v>94965</v>
      </c>
      <c r="C158" s="41">
        <f t="shared" si="25"/>
        <v>0</v>
      </c>
      <c r="D158" s="41">
        <f t="shared" si="19"/>
        <v>0.50751243781094513</v>
      </c>
      <c r="E158" s="41">
        <f t="shared" si="20"/>
        <v>0</v>
      </c>
      <c r="F158" s="41">
        <f t="shared" si="21"/>
        <v>0</v>
      </c>
      <c r="G158" s="41">
        <f t="shared" si="22"/>
        <v>0</v>
      </c>
      <c r="H158" s="41">
        <f t="shared" si="26"/>
        <v>0</v>
      </c>
      <c r="I158" s="41">
        <f t="shared" si="23"/>
        <v>0</v>
      </c>
      <c r="J158" s="37"/>
      <c r="K158" s="37"/>
    </row>
    <row r="159" spans="1:11" x14ac:dyDescent="0.25">
      <c r="A159" s="39">
        <f t="shared" si="24"/>
        <v>141</v>
      </c>
      <c r="B159" s="40">
        <f t="shared" si="18"/>
        <v>95331</v>
      </c>
      <c r="C159" s="41">
        <f t="shared" si="25"/>
        <v>0</v>
      </c>
      <c r="D159" s="41">
        <f t="shared" si="19"/>
        <v>0.50751243781094513</v>
      </c>
      <c r="E159" s="41">
        <f t="shared" si="20"/>
        <v>0</v>
      </c>
      <c r="F159" s="41">
        <f t="shared" si="21"/>
        <v>0</v>
      </c>
      <c r="G159" s="41">
        <f t="shared" si="22"/>
        <v>0</v>
      </c>
      <c r="H159" s="41">
        <f t="shared" si="26"/>
        <v>0</v>
      </c>
      <c r="I159" s="41">
        <f t="shared" si="23"/>
        <v>0</v>
      </c>
      <c r="J159" s="37"/>
      <c r="K159" s="37"/>
    </row>
    <row r="160" spans="1:11" x14ac:dyDescent="0.25">
      <c r="A160" s="39">
        <f t="shared" si="24"/>
        <v>142</v>
      </c>
      <c r="B160" s="40">
        <f t="shared" si="18"/>
        <v>95696</v>
      </c>
      <c r="C160" s="41">
        <f t="shared" si="25"/>
        <v>0</v>
      </c>
      <c r="D160" s="41">
        <f t="shared" si="19"/>
        <v>0.50751243781094513</v>
      </c>
      <c r="E160" s="41">
        <f t="shared" si="20"/>
        <v>0</v>
      </c>
      <c r="F160" s="41">
        <f t="shared" si="21"/>
        <v>0</v>
      </c>
      <c r="G160" s="41">
        <f t="shared" si="22"/>
        <v>0</v>
      </c>
      <c r="H160" s="41">
        <f t="shared" si="26"/>
        <v>0</v>
      </c>
      <c r="I160" s="41">
        <f t="shared" si="23"/>
        <v>0</v>
      </c>
      <c r="J160" s="37"/>
      <c r="K160" s="37"/>
    </row>
    <row r="161" spans="1:11" x14ac:dyDescent="0.25">
      <c r="A161" s="39">
        <f t="shared" si="24"/>
        <v>143</v>
      </c>
      <c r="B161" s="40">
        <f t="shared" si="18"/>
        <v>96061</v>
      </c>
      <c r="C161" s="41">
        <f t="shared" si="25"/>
        <v>0</v>
      </c>
      <c r="D161" s="41">
        <f t="shared" si="19"/>
        <v>0.50751243781094513</v>
      </c>
      <c r="E161" s="41">
        <f t="shared" si="20"/>
        <v>0</v>
      </c>
      <c r="F161" s="41">
        <f t="shared" si="21"/>
        <v>0</v>
      </c>
      <c r="G161" s="41">
        <f t="shared" si="22"/>
        <v>0</v>
      </c>
      <c r="H161" s="41">
        <f t="shared" si="26"/>
        <v>0</v>
      </c>
      <c r="I161" s="41">
        <f t="shared" si="23"/>
        <v>0</v>
      </c>
      <c r="J161" s="37"/>
      <c r="K161" s="37"/>
    </row>
    <row r="162" spans="1:11" x14ac:dyDescent="0.25">
      <c r="A162" s="39">
        <f t="shared" si="24"/>
        <v>144</v>
      </c>
      <c r="B162" s="40">
        <f t="shared" si="18"/>
        <v>96426</v>
      </c>
      <c r="C162" s="41">
        <f t="shared" si="25"/>
        <v>0</v>
      </c>
      <c r="D162" s="41">
        <f t="shared" si="19"/>
        <v>0.50751243781094513</v>
      </c>
      <c r="E162" s="41">
        <f t="shared" si="20"/>
        <v>0</v>
      </c>
      <c r="F162" s="41">
        <f t="shared" si="21"/>
        <v>0</v>
      </c>
      <c r="G162" s="41">
        <f t="shared" si="22"/>
        <v>0</v>
      </c>
      <c r="H162" s="41">
        <f t="shared" si="26"/>
        <v>0</v>
      </c>
      <c r="I162" s="41">
        <f t="shared" si="23"/>
        <v>0</v>
      </c>
      <c r="J162" s="37"/>
      <c r="K162" s="37"/>
    </row>
    <row r="163" spans="1:11" x14ac:dyDescent="0.25">
      <c r="A163" s="39">
        <f t="shared" si="24"/>
        <v>145</v>
      </c>
      <c r="B163" s="40">
        <f t="shared" si="18"/>
        <v>96792</v>
      </c>
      <c r="C163" s="41">
        <f t="shared" si="25"/>
        <v>0</v>
      </c>
      <c r="D163" s="41">
        <f t="shared" si="19"/>
        <v>0.50751243781094513</v>
      </c>
      <c r="E163" s="41">
        <f t="shared" si="20"/>
        <v>0</v>
      </c>
      <c r="F163" s="41">
        <f t="shared" si="21"/>
        <v>0</v>
      </c>
      <c r="G163" s="41">
        <f t="shared" si="22"/>
        <v>0</v>
      </c>
      <c r="H163" s="41">
        <f t="shared" si="26"/>
        <v>0</v>
      </c>
      <c r="I163" s="41">
        <f t="shared" si="23"/>
        <v>0</v>
      </c>
      <c r="J163" s="37"/>
      <c r="K163" s="37"/>
    </row>
    <row r="164" spans="1:11" x14ac:dyDescent="0.25">
      <c r="A164" s="39">
        <f t="shared" si="24"/>
        <v>146</v>
      </c>
      <c r="B164" s="40">
        <f t="shared" si="18"/>
        <v>97157</v>
      </c>
      <c r="C164" s="41">
        <f t="shared" si="25"/>
        <v>0</v>
      </c>
      <c r="D164" s="41">
        <f t="shared" si="19"/>
        <v>0.50751243781094513</v>
      </c>
      <c r="E164" s="41">
        <f t="shared" si="20"/>
        <v>0</v>
      </c>
      <c r="F164" s="41">
        <f t="shared" si="21"/>
        <v>0</v>
      </c>
      <c r="G164" s="41">
        <f t="shared" si="22"/>
        <v>0</v>
      </c>
      <c r="H164" s="41">
        <f t="shared" si="26"/>
        <v>0</v>
      </c>
      <c r="I164" s="41">
        <f t="shared" si="23"/>
        <v>0</v>
      </c>
      <c r="J164" s="37"/>
      <c r="K164" s="37"/>
    </row>
    <row r="165" spans="1:11" x14ac:dyDescent="0.25">
      <c r="A165" s="39">
        <f t="shared" si="24"/>
        <v>147</v>
      </c>
      <c r="B165" s="40">
        <f t="shared" si="18"/>
        <v>97522</v>
      </c>
      <c r="C165" s="41">
        <f t="shared" si="25"/>
        <v>0</v>
      </c>
      <c r="D165" s="41">
        <f t="shared" si="19"/>
        <v>0.50751243781094513</v>
      </c>
      <c r="E165" s="41">
        <f t="shared" si="20"/>
        <v>0</v>
      </c>
      <c r="F165" s="41">
        <f t="shared" si="21"/>
        <v>0</v>
      </c>
      <c r="G165" s="41">
        <f t="shared" si="22"/>
        <v>0</v>
      </c>
      <c r="H165" s="41">
        <f t="shared" si="26"/>
        <v>0</v>
      </c>
      <c r="I165" s="41">
        <f t="shared" si="23"/>
        <v>0</v>
      </c>
      <c r="J165" s="37"/>
      <c r="K165" s="37"/>
    </row>
    <row r="166" spans="1:11" x14ac:dyDescent="0.25">
      <c r="A166" s="39">
        <f t="shared" si="24"/>
        <v>148</v>
      </c>
      <c r="B166" s="40">
        <f t="shared" si="18"/>
        <v>97887</v>
      </c>
      <c r="C166" s="41">
        <f t="shared" si="25"/>
        <v>0</v>
      </c>
      <c r="D166" s="41">
        <f t="shared" si="19"/>
        <v>0.50751243781094513</v>
      </c>
      <c r="E166" s="41">
        <f t="shared" si="20"/>
        <v>0</v>
      </c>
      <c r="F166" s="41">
        <f t="shared" si="21"/>
        <v>0</v>
      </c>
      <c r="G166" s="41">
        <f t="shared" si="22"/>
        <v>0</v>
      </c>
      <c r="H166" s="41">
        <f t="shared" si="26"/>
        <v>0</v>
      </c>
      <c r="I166" s="41">
        <f t="shared" si="23"/>
        <v>0</v>
      </c>
      <c r="J166" s="37"/>
      <c r="K166" s="37"/>
    </row>
    <row r="167" spans="1:11" x14ac:dyDescent="0.25">
      <c r="A167" s="39">
        <f t="shared" si="24"/>
        <v>149</v>
      </c>
      <c r="B167" s="40">
        <f t="shared" si="18"/>
        <v>98253</v>
      </c>
      <c r="C167" s="41">
        <f t="shared" si="25"/>
        <v>0</v>
      </c>
      <c r="D167" s="41">
        <f t="shared" si="19"/>
        <v>0.50751243781094513</v>
      </c>
      <c r="E167" s="41">
        <f t="shared" si="20"/>
        <v>0</v>
      </c>
      <c r="F167" s="41">
        <f t="shared" si="21"/>
        <v>0</v>
      </c>
      <c r="G167" s="41">
        <f t="shared" si="22"/>
        <v>0</v>
      </c>
      <c r="H167" s="41">
        <f t="shared" si="26"/>
        <v>0</v>
      </c>
      <c r="I167" s="41">
        <f t="shared" si="23"/>
        <v>0</v>
      </c>
      <c r="J167" s="37"/>
      <c r="K167" s="37"/>
    </row>
    <row r="168" spans="1:11" x14ac:dyDescent="0.25">
      <c r="A168" s="39">
        <f t="shared" si="24"/>
        <v>150</v>
      </c>
      <c r="B168" s="40">
        <f t="shared" si="18"/>
        <v>98618</v>
      </c>
      <c r="C168" s="41">
        <f t="shared" si="25"/>
        <v>0</v>
      </c>
      <c r="D168" s="41">
        <f t="shared" si="19"/>
        <v>0.50751243781094513</v>
      </c>
      <c r="E168" s="41">
        <f t="shared" si="20"/>
        <v>0</v>
      </c>
      <c r="F168" s="41">
        <f t="shared" si="21"/>
        <v>0</v>
      </c>
      <c r="G168" s="41">
        <f t="shared" si="22"/>
        <v>0</v>
      </c>
      <c r="H168" s="41">
        <f t="shared" si="26"/>
        <v>0</v>
      </c>
      <c r="I168" s="41">
        <f t="shared" si="23"/>
        <v>0</v>
      </c>
      <c r="J168" s="37"/>
      <c r="K168" s="37"/>
    </row>
    <row r="169" spans="1:11" x14ac:dyDescent="0.25">
      <c r="A169" s="39">
        <f t="shared" si="24"/>
        <v>151</v>
      </c>
      <c r="B169" s="40">
        <f t="shared" si="18"/>
        <v>98983</v>
      </c>
      <c r="C169" s="41">
        <f t="shared" si="25"/>
        <v>0</v>
      </c>
      <c r="D169" s="41">
        <f t="shared" si="19"/>
        <v>0.50751243781094513</v>
      </c>
      <c r="E169" s="41">
        <f t="shared" si="20"/>
        <v>0</v>
      </c>
      <c r="F169" s="41">
        <f t="shared" si="21"/>
        <v>0</v>
      </c>
      <c r="G169" s="41">
        <f t="shared" si="22"/>
        <v>0</v>
      </c>
      <c r="H169" s="41">
        <f t="shared" si="26"/>
        <v>0</v>
      </c>
      <c r="I169" s="41">
        <f t="shared" si="23"/>
        <v>0</v>
      </c>
      <c r="J169" s="37"/>
      <c r="K169" s="37"/>
    </row>
    <row r="170" spans="1:11" x14ac:dyDescent="0.25">
      <c r="A170" s="39">
        <f t="shared" si="24"/>
        <v>152</v>
      </c>
      <c r="B170" s="40">
        <f t="shared" si="18"/>
        <v>99348</v>
      </c>
      <c r="C170" s="41">
        <f t="shared" si="25"/>
        <v>0</v>
      </c>
      <c r="D170" s="41">
        <f t="shared" si="19"/>
        <v>0.50751243781094513</v>
      </c>
      <c r="E170" s="41">
        <f t="shared" si="20"/>
        <v>0</v>
      </c>
      <c r="F170" s="41">
        <f t="shared" si="21"/>
        <v>0</v>
      </c>
      <c r="G170" s="41">
        <f t="shared" si="22"/>
        <v>0</v>
      </c>
      <c r="H170" s="41">
        <f t="shared" si="26"/>
        <v>0</v>
      </c>
      <c r="I170" s="41">
        <f t="shared" si="23"/>
        <v>0</v>
      </c>
      <c r="J170" s="37"/>
      <c r="K170" s="37"/>
    </row>
    <row r="171" spans="1:11" x14ac:dyDescent="0.25">
      <c r="A171" s="39">
        <f t="shared" si="24"/>
        <v>153</v>
      </c>
      <c r="B171" s="40">
        <f t="shared" si="18"/>
        <v>99714</v>
      </c>
      <c r="C171" s="41">
        <f t="shared" si="25"/>
        <v>0</v>
      </c>
      <c r="D171" s="41">
        <f t="shared" si="19"/>
        <v>0.50751243781094513</v>
      </c>
      <c r="E171" s="41">
        <f t="shared" si="20"/>
        <v>0</v>
      </c>
      <c r="F171" s="41">
        <f t="shared" si="21"/>
        <v>0</v>
      </c>
      <c r="G171" s="41">
        <f t="shared" si="22"/>
        <v>0</v>
      </c>
      <c r="H171" s="41">
        <f t="shared" si="26"/>
        <v>0</v>
      </c>
      <c r="I171" s="41">
        <f t="shared" si="23"/>
        <v>0</v>
      </c>
      <c r="J171" s="37"/>
      <c r="K171" s="37"/>
    </row>
    <row r="172" spans="1:11" x14ac:dyDescent="0.25">
      <c r="A172" s="39">
        <f t="shared" si="24"/>
        <v>154</v>
      </c>
      <c r="B172" s="40">
        <f t="shared" si="18"/>
        <v>100079</v>
      </c>
      <c r="C172" s="41">
        <f t="shared" si="25"/>
        <v>0</v>
      </c>
      <c r="D172" s="41">
        <f t="shared" si="19"/>
        <v>0.50751243781094513</v>
      </c>
      <c r="E172" s="41">
        <f t="shared" si="20"/>
        <v>0</v>
      </c>
      <c r="F172" s="41">
        <f t="shared" si="21"/>
        <v>0</v>
      </c>
      <c r="G172" s="41">
        <f t="shared" si="22"/>
        <v>0</v>
      </c>
      <c r="H172" s="41">
        <f t="shared" si="26"/>
        <v>0</v>
      </c>
      <c r="I172" s="41">
        <f t="shared" si="23"/>
        <v>0</v>
      </c>
      <c r="J172" s="37"/>
      <c r="K172" s="37"/>
    </row>
    <row r="173" spans="1:11" x14ac:dyDescent="0.25">
      <c r="A173" s="39">
        <f t="shared" si="24"/>
        <v>155</v>
      </c>
      <c r="B173" s="40">
        <f t="shared" si="18"/>
        <v>100444</v>
      </c>
      <c r="C173" s="41">
        <f t="shared" si="25"/>
        <v>0</v>
      </c>
      <c r="D173" s="41">
        <f t="shared" si="19"/>
        <v>0.50751243781094513</v>
      </c>
      <c r="E173" s="41">
        <f t="shared" si="20"/>
        <v>0</v>
      </c>
      <c r="F173" s="41">
        <f t="shared" si="21"/>
        <v>0</v>
      </c>
      <c r="G173" s="41">
        <f t="shared" si="22"/>
        <v>0</v>
      </c>
      <c r="H173" s="41">
        <f t="shared" si="26"/>
        <v>0</v>
      </c>
      <c r="I173" s="41">
        <f t="shared" si="23"/>
        <v>0</v>
      </c>
      <c r="J173" s="37"/>
      <c r="K173" s="37"/>
    </row>
    <row r="174" spans="1:11" x14ac:dyDescent="0.25">
      <c r="A174" s="39">
        <f t="shared" si="24"/>
        <v>156</v>
      </c>
      <c r="B174" s="40">
        <f t="shared" si="18"/>
        <v>100809</v>
      </c>
      <c r="C174" s="41">
        <f t="shared" si="25"/>
        <v>0</v>
      </c>
      <c r="D174" s="41">
        <f t="shared" si="19"/>
        <v>0.50751243781094513</v>
      </c>
      <c r="E174" s="41">
        <f t="shared" si="20"/>
        <v>0</v>
      </c>
      <c r="F174" s="41">
        <f t="shared" si="21"/>
        <v>0</v>
      </c>
      <c r="G174" s="41">
        <f t="shared" si="22"/>
        <v>0</v>
      </c>
      <c r="H174" s="41">
        <f t="shared" si="26"/>
        <v>0</v>
      </c>
      <c r="I174" s="41">
        <f t="shared" si="23"/>
        <v>0</v>
      </c>
      <c r="J174" s="37"/>
      <c r="K174" s="37"/>
    </row>
    <row r="175" spans="1:11" x14ac:dyDescent="0.25">
      <c r="A175" s="39">
        <f t="shared" si="24"/>
        <v>157</v>
      </c>
      <c r="B175" s="40">
        <f t="shared" si="18"/>
        <v>101175</v>
      </c>
      <c r="C175" s="41">
        <f t="shared" si="25"/>
        <v>0</v>
      </c>
      <c r="D175" s="41">
        <f t="shared" si="19"/>
        <v>0.50751243781094513</v>
      </c>
      <c r="E175" s="41">
        <f t="shared" si="20"/>
        <v>0</v>
      </c>
      <c r="F175" s="41">
        <f t="shared" si="21"/>
        <v>0</v>
      </c>
      <c r="G175" s="41">
        <f t="shared" si="22"/>
        <v>0</v>
      </c>
      <c r="H175" s="41">
        <f t="shared" si="26"/>
        <v>0</v>
      </c>
      <c r="I175" s="41">
        <f t="shared" si="23"/>
        <v>0</v>
      </c>
      <c r="J175" s="37"/>
      <c r="K175" s="37"/>
    </row>
    <row r="176" spans="1:11" x14ac:dyDescent="0.25">
      <c r="A176" s="39">
        <f t="shared" si="24"/>
        <v>158</v>
      </c>
      <c r="B176" s="40">
        <f t="shared" si="18"/>
        <v>101540</v>
      </c>
      <c r="C176" s="41">
        <f t="shared" si="25"/>
        <v>0</v>
      </c>
      <c r="D176" s="41">
        <f t="shared" si="19"/>
        <v>0.50751243781094513</v>
      </c>
      <c r="E176" s="41">
        <f t="shared" si="20"/>
        <v>0</v>
      </c>
      <c r="F176" s="41">
        <f t="shared" si="21"/>
        <v>0</v>
      </c>
      <c r="G176" s="41">
        <f t="shared" si="22"/>
        <v>0</v>
      </c>
      <c r="H176" s="41">
        <f t="shared" si="26"/>
        <v>0</v>
      </c>
      <c r="I176" s="41">
        <f t="shared" si="23"/>
        <v>0</v>
      </c>
      <c r="J176" s="37"/>
      <c r="K176" s="37"/>
    </row>
    <row r="177" spans="1:11" x14ac:dyDescent="0.25">
      <c r="A177" s="39">
        <f t="shared" si="24"/>
        <v>159</v>
      </c>
      <c r="B177" s="40">
        <f t="shared" si="18"/>
        <v>101905</v>
      </c>
      <c r="C177" s="41">
        <f t="shared" si="25"/>
        <v>0</v>
      </c>
      <c r="D177" s="41">
        <f t="shared" si="19"/>
        <v>0.50751243781094513</v>
      </c>
      <c r="E177" s="41">
        <f t="shared" si="20"/>
        <v>0</v>
      </c>
      <c r="F177" s="41">
        <f t="shared" si="21"/>
        <v>0</v>
      </c>
      <c r="G177" s="41">
        <f t="shared" si="22"/>
        <v>0</v>
      </c>
      <c r="H177" s="41">
        <f t="shared" si="26"/>
        <v>0</v>
      </c>
      <c r="I177" s="41">
        <f t="shared" si="23"/>
        <v>0</v>
      </c>
      <c r="J177" s="37"/>
      <c r="K177" s="37"/>
    </row>
    <row r="178" spans="1:11" x14ac:dyDescent="0.25">
      <c r="A178" s="39">
        <f t="shared" si="24"/>
        <v>160</v>
      </c>
      <c r="B178" s="40">
        <f t="shared" si="18"/>
        <v>102270</v>
      </c>
      <c r="C178" s="41">
        <f t="shared" si="25"/>
        <v>0</v>
      </c>
      <c r="D178" s="41">
        <f t="shared" si="19"/>
        <v>0.50751243781094513</v>
      </c>
      <c r="E178" s="41">
        <f t="shared" si="20"/>
        <v>0</v>
      </c>
      <c r="F178" s="41">
        <f t="shared" si="21"/>
        <v>0</v>
      </c>
      <c r="G178" s="41">
        <f t="shared" si="22"/>
        <v>0</v>
      </c>
      <c r="H178" s="41">
        <f t="shared" si="26"/>
        <v>0</v>
      </c>
      <c r="I178" s="41">
        <f t="shared" si="23"/>
        <v>0</v>
      </c>
      <c r="J178" s="37"/>
      <c r="K178" s="37"/>
    </row>
    <row r="179" spans="1:11" x14ac:dyDescent="0.25">
      <c r="A179" s="39">
        <f t="shared" si="24"/>
        <v>161</v>
      </c>
      <c r="B179" s="40">
        <f t="shared" si="18"/>
        <v>102636</v>
      </c>
      <c r="C179" s="41">
        <f t="shared" si="25"/>
        <v>0</v>
      </c>
      <c r="D179" s="41">
        <f t="shared" si="19"/>
        <v>0.50751243781094513</v>
      </c>
      <c r="E179" s="41">
        <f t="shared" si="20"/>
        <v>0</v>
      </c>
      <c r="F179" s="41">
        <f t="shared" si="21"/>
        <v>0</v>
      </c>
      <c r="G179" s="41">
        <f t="shared" si="22"/>
        <v>0</v>
      </c>
      <c r="H179" s="41">
        <f t="shared" si="26"/>
        <v>0</v>
      </c>
      <c r="I179" s="41">
        <f t="shared" si="23"/>
        <v>0</v>
      </c>
      <c r="J179" s="37"/>
      <c r="K179" s="37"/>
    </row>
    <row r="180" spans="1:11" x14ac:dyDescent="0.25">
      <c r="A180" s="39">
        <f t="shared" si="24"/>
        <v>162</v>
      </c>
      <c r="B180" s="40">
        <f t="shared" si="18"/>
        <v>103001</v>
      </c>
      <c r="C180" s="41">
        <f t="shared" si="25"/>
        <v>0</v>
      </c>
      <c r="D180" s="41">
        <f t="shared" si="19"/>
        <v>0.50751243781094513</v>
      </c>
      <c r="E180" s="41">
        <f t="shared" si="20"/>
        <v>0</v>
      </c>
      <c r="F180" s="41">
        <f t="shared" si="21"/>
        <v>0</v>
      </c>
      <c r="G180" s="41">
        <f t="shared" si="22"/>
        <v>0</v>
      </c>
      <c r="H180" s="41">
        <f t="shared" si="26"/>
        <v>0</v>
      </c>
      <c r="I180" s="41">
        <f t="shared" si="23"/>
        <v>0</v>
      </c>
      <c r="J180" s="37"/>
      <c r="K180" s="37"/>
    </row>
    <row r="181" spans="1:11" x14ac:dyDescent="0.25">
      <c r="A181" s="39">
        <f t="shared" si="24"/>
        <v>163</v>
      </c>
      <c r="B181" s="40">
        <f t="shared" si="18"/>
        <v>103366</v>
      </c>
      <c r="C181" s="41">
        <f t="shared" si="25"/>
        <v>0</v>
      </c>
      <c r="D181" s="41">
        <f t="shared" si="19"/>
        <v>0.50751243781094513</v>
      </c>
      <c r="E181" s="41">
        <f t="shared" si="20"/>
        <v>0</v>
      </c>
      <c r="F181" s="41">
        <f t="shared" si="21"/>
        <v>0</v>
      </c>
      <c r="G181" s="41">
        <f t="shared" si="22"/>
        <v>0</v>
      </c>
      <c r="H181" s="41">
        <f t="shared" si="26"/>
        <v>0</v>
      </c>
      <c r="I181" s="41">
        <f t="shared" si="23"/>
        <v>0</v>
      </c>
      <c r="J181" s="37"/>
      <c r="K181" s="37"/>
    </row>
    <row r="182" spans="1:11" x14ac:dyDescent="0.25">
      <c r="A182" s="39">
        <f t="shared" si="24"/>
        <v>164</v>
      </c>
      <c r="B182" s="40">
        <f t="shared" si="18"/>
        <v>103731</v>
      </c>
      <c r="C182" s="41">
        <f t="shared" si="25"/>
        <v>0</v>
      </c>
      <c r="D182" s="41">
        <f t="shared" si="19"/>
        <v>0.50751243781094513</v>
      </c>
      <c r="E182" s="41">
        <f t="shared" si="20"/>
        <v>0</v>
      </c>
      <c r="F182" s="41">
        <f t="shared" si="21"/>
        <v>0</v>
      </c>
      <c r="G182" s="41">
        <f t="shared" si="22"/>
        <v>0</v>
      </c>
      <c r="H182" s="41">
        <f t="shared" si="26"/>
        <v>0</v>
      </c>
      <c r="I182" s="41">
        <f t="shared" si="23"/>
        <v>0</v>
      </c>
      <c r="J182" s="37"/>
      <c r="K182" s="37"/>
    </row>
    <row r="183" spans="1:11" x14ac:dyDescent="0.25">
      <c r="A183" s="39">
        <f t="shared" si="24"/>
        <v>165</v>
      </c>
      <c r="B183" s="40">
        <f t="shared" si="18"/>
        <v>104097</v>
      </c>
      <c r="C183" s="41">
        <f t="shared" si="25"/>
        <v>0</v>
      </c>
      <c r="D183" s="41">
        <f t="shared" si="19"/>
        <v>0.50751243781094513</v>
      </c>
      <c r="E183" s="41">
        <f t="shared" si="20"/>
        <v>0</v>
      </c>
      <c r="F183" s="41">
        <f t="shared" si="21"/>
        <v>0</v>
      </c>
      <c r="G183" s="41">
        <f t="shared" si="22"/>
        <v>0</v>
      </c>
      <c r="H183" s="41">
        <f t="shared" si="26"/>
        <v>0</v>
      </c>
      <c r="I183" s="41">
        <f t="shared" si="23"/>
        <v>0</v>
      </c>
      <c r="J183" s="37"/>
      <c r="K183" s="37"/>
    </row>
    <row r="184" spans="1:11" x14ac:dyDescent="0.25">
      <c r="A184" s="39">
        <f t="shared" si="24"/>
        <v>166</v>
      </c>
      <c r="B184" s="40">
        <f t="shared" si="18"/>
        <v>104462</v>
      </c>
      <c r="C184" s="41">
        <f t="shared" si="25"/>
        <v>0</v>
      </c>
      <c r="D184" s="41">
        <f t="shared" si="19"/>
        <v>0.50751243781094513</v>
      </c>
      <c r="E184" s="41">
        <f t="shared" si="20"/>
        <v>0</v>
      </c>
      <c r="F184" s="41">
        <f t="shared" si="21"/>
        <v>0</v>
      </c>
      <c r="G184" s="41">
        <f t="shared" si="22"/>
        <v>0</v>
      </c>
      <c r="H184" s="41">
        <f t="shared" si="26"/>
        <v>0</v>
      </c>
      <c r="I184" s="41">
        <f t="shared" si="23"/>
        <v>0</v>
      </c>
      <c r="J184" s="37"/>
      <c r="K184" s="37"/>
    </row>
    <row r="185" spans="1:11" x14ac:dyDescent="0.25">
      <c r="A185" s="39">
        <f t="shared" si="24"/>
        <v>167</v>
      </c>
      <c r="B185" s="40">
        <f t="shared" si="18"/>
        <v>104827</v>
      </c>
      <c r="C185" s="41">
        <f t="shared" si="25"/>
        <v>0</v>
      </c>
      <c r="D185" s="41">
        <f t="shared" si="19"/>
        <v>0.50751243781094513</v>
      </c>
      <c r="E185" s="41">
        <f t="shared" si="20"/>
        <v>0</v>
      </c>
      <c r="F185" s="41">
        <f t="shared" si="21"/>
        <v>0</v>
      </c>
      <c r="G185" s="41">
        <f t="shared" si="22"/>
        <v>0</v>
      </c>
      <c r="H185" s="41">
        <f t="shared" si="26"/>
        <v>0</v>
      </c>
      <c r="I185" s="41">
        <f t="shared" si="23"/>
        <v>0</v>
      </c>
      <c r="J185" s="37"/>
      <c r="K185" s="37"/>
    </row>
    <row r="186" spans="1:11" x14ac:dyDescent="0.25">
      <c r="A186" s="39">
        <f t="shared" si="24"/>
        <v>168</v>
      </c>
      <c r="B186" s="40">
        <f t="shared" si="18"/>
        <v>105192</v>
      </c>
      <c r="C186" s="41">
        <f t="shared" si="25"/>
        <v>0</v>
      </c>
      <c r="D186" s="41">
        <f t="shared" si="19"/>
        <v>0.50751243781094513</v>
      </c>
      <c r="E186" s="41">
        <f t="shared" si="20"/>
        <v>0</v>
      </c>
      <c r="F186" s="41">
        <f t="shared" si="21"/>
        <v>0</v>
      </c>
      <c r="G186" s="41">
        <f t="shared" si="22"/>
        <v>0</v>
      </c>
      <c r="H186" s="41">
        <f t="shared" si="26"/>
        <v>0</v>
      </c>
      <c r="I186" s="41">
        <f t="shared" si="23"/>
        <v>0</v>
      </c>
      <c r="J186" s="37"/>
      <c r="K186" s="37"/>
    </row>
    <row r="187" spans="1:11" x14ac:dyDescent="0.25">
      <c r="A187" s="39">
        <f t="shared" si="24"/>
        <v>169</v>
      </c>
      <c r="B187" s="40">
        <f t="shared" si="18"/>
        <v>105558</v>
      </c>
      <c r="C187" s="41">
        <f t="shared" si="25"/>
        <v>0</v>
      </c>
      <c r="D187" s="41">
        <f t="shared" si="19"/>
        <v>0.50751243781094513</v>
      </c>
      <c r="E187" s="41">
        <f t="shared" si="20"/>
        <v>0</v>
      </c>
      <c r="F187" s="41">
        <f t="shared" si="21"/>
        <v>0</v>
      </c>
      <c r="G187" s="41">
        <f t="shared" si="22"/>
        <v>0</v>
      </c>
      <c r="H187" s="41">
        <f t="shared" si="26"/>
        <v>0</v>
      </c>
      <c r="I187" s="41">
        <f t="shared" si="23"/>
        <v>0</v>
      </c>
      <c r="J187" s="37"/>
      <c r="K187" s="37"/>
    </row>
    <row r="188" spans="1:11" x14ac:dyDescent="0.25">
      <c r="A188" s="39">
        <f t="shared" si="24"/>
        <v>170</v>
      </c>
      <c r="B188" s="40">
        <f t="shared" si="18"/>
        <v>105923</v>
      </c>
      <c r="C188" s="41">
        <f t="shared" si="25"/>
        <v>0</v>
      </c>
      <c r="D188" s="41">
        <f t="shared" si="19"/>
        <v>0.50751243781094513</v>
      </c>
      <c r="E188" s="41">
        <f t="shared" si="20"/>
        <v>0</v>
      </c>
      <c r="F188" s="41">
        <f t="shared" si="21"/>
        <v>0</v>
      </c>
      <c r="G188" s="41">
        <f t="shared" si="22"/>
        <v>0</v>
      </c>
      <c r="H188" s="41">
        <f t="shared" si="26"/>
        <v>0</v>
      </c>
      <c r="I188" s="41">
        <f t="shared" si="23"/>
        <v>0</v>
      </c>
      <c r="J188" s="37"/>
      <c r="K188" s="37"/>
    </row>
    <row r="189" spans="1:11" x14ac:dyDescent="0.25">
      <c r="A189" s="39">
        <f t="shared" si="24"/>
        <v>171</v>
      </c>
      <c r="B189" s="40">
        <f t="shared" si="18"/>
        <v>106288</v>
      </c>
      <c r="C189" s="41">
        <f t="shared" si="25"/>
        <v>0</v>
      </c>
      <c r="D189" s="41">
        <f t="shared" si="19"/>
        <v>0.50751243781094513</v>
      </c>
      <c r="E189" s="41">
        <f t="shared" si="20"/>
        <v>0</v>
      </c>
      <c r="F189" s="41">
        <f t="shared" si="21"/>
        <v>0</v>
      </c>
      <c r="G189" s="41">
        <f t="shared" si="22"/>
        <v>0</v>
      </c>
      <c r="H189" s="41">
        <f t="shared" si="26"/>
        <v>0</v>
      </c>
      <c r="I189" s="41">
        <f t="shared" si="23"/>
        <v>0</v>
      </c>
      <c r="J189" s="37"/>
      <c r="K189" s="37"/>
    </row>
    <row r="190" spans="1:11" x14ac:dyDescent="0.25">
      <c r="A190" s="39">
        <f t="shared" si="24"/>
        <v>172</v>
      </c>
      <c r="B190" s="40">
        <f t="shared" si="18"/>
        <v>106653</v>
      </c>
      <c r="C190" s="41">
        <f t="shared" si="25"/>
        <v>0</v>
      </c>
      <c r="D190" s="41">
        <f t="shared" si="19"/>
        <v>0.50751243781094513</v>
      </c>
      <c r="E190" s="41">
        <f t="shared" si="20"/>
        <v>0</v>
      </c>
      <c r="F190" s="41">
        <f t="shared" si="21"/>
        <v>0</v>
      </c>
      <c r="G190" s="41">
        <f t="shared" si="22"/>
        <v>0</v>
      </c>
      <c r="H190" s="41">
        <f t="shared" si="26"/>
        <v>0</v>
      </c>
      <c r="I190" s="41">
        <f t="shared" si="23"/>
        <v>0</v>
      </c>
      <c r="J190" s="37"/>
      <c r="K190" s="37"/>
    </row>
    <row r="191" spans="1:11" x14ac:dyDescent="0.25">
      <c r="A191" s="39">
        <f t="shared" si="24"/>
        <v>173</v>
      </c>
      <c r="B191" s="40">
        <f t="shared" si="18"/>
        <v>107019</v>
      </c>
      <c r="C191" s="41">
        <f t="shared" si="25"/>
        <v>0</v>
      </c>
      <c r="D191" s="41">
        <f t="shared" si="19"/>
        <v>0.50751243781094513</v>
      </c>
      <c r="E191" s="41">
        <f t="shared" si="20"/>
        <v>0</v>
      </c>
      <c r="F191" s="41">
        <f t="shared" si="21"/>
        <v>0</v>
      </c>
      <c r="G191" s="41">
        <f t="shared" si="22"/>
        <v>0</v>
      </c>
      <c r="H191" s="41">
        <f t="shared" si="26"/>
        <v>0</v>
      </c>
      <c r="I191" s="41">
        <f t="shared" si="23"/>
        <v>0</v>
      </c>
      <c r="J191" s="37"/>
      <c r="K191" s="37"/>
    </row>
    <row r="192" spans="1:11" x14ac:dyDescent="0.25">
      <c r="A192" s="39">
        <f t="shared" si="24"/>
        <v>174</v>
      </c>
      <c r="B192" s="40">
        <f t="shared" si="18"/>
        <v>107384</v>
      </c>
      <c r="C192" s="41">
        <f t="shared" si="25"/>
        <v>0</v>
      </c>
      <c r="D192" s="41">
        <f t="shared" si="19"/>
        <v>0.50751243781094513</v>
      </c>
      <c r="E192" s="41">
        <f t="shared" si="20"/>
        <v>0</v>
      </c>
      <c r="F192" s="41">
        <f t="shared" si="21"/>
        <v>0</v>
      </c>
      <c r="G192" s="41">
        <f t="shared" si="22"/>
        <v>0</v>
      </c>
      <c r="H192" s="41">
        <f t="shared" si="26"/>
        <v>0</v>
      </c>
      <c r="I192" s="41">
        <f t="shared" si="23"/>
        <v>0</v>
      </c>
      <c r="J192" s="37"/>
      <c r="K192" s="37"/>
    </row>
    <row r="193" spans="1:11" x14ac:dyDescent="0.25">
      <c r="A193" s="39">
        <f t="shared" si="24"/>
        <v>175</v>
      </c>
      <c r="B193" s="40">
        <f t="shared" si="18"/>
        <v>107749</v>
      </c>
      <c r="C193" s="41">
        <f t="shared" si="25"/>
        <v>0</v>
      </c>
      <c r="D193" s="41">
        <f t="shared" si="19"/>
        <v>0.50751243781094513</v>
      </c>
      <c r="E193" s="41">
        <f t="shared" si="20"/>
        <v>0</v>
      </c>
      <c r="F193" s="41">
        <f t="shared" si="21"/>
        <v>0</v>
      </c>
      <c r="G193" s="41">
        <f t="shared" si="22"/>
        <v>0</v>
      </c>
      <c r="H193" s="41">
        <f t="shared" si="26"/>
        <v>0</v>
      </c>
      <c r="I193" s="41">
        <f t="shared" si="23"/>
        <v>0</v>
      </c>
      <c r="J193" s="37"/>
      <c r="K193" s="37"/>
    </row>
    <row r="194" spans="1:11" x14ac:dyDescent="0.25">
      <c r="A194" s="39">
        <f t="shared" si="24"/>
        <v>176</v>
      </c>
      <c r="B194" s="40">
        <f t="shared" si="18"/>
        <v>108114</v>
      </c>
      <c r="C194" s="41">
        <f t="shared" si="25"/>
        <v>0</v>
      </c>
      <c r="D194" s="41">
        <f t="shared" si="19"/>
        <v>0.50751243781094513</v>
      </c>
      <c r="E194" s="41">
        <f t="shared" si="20"/>
        <v>0</v>
      </c>
      <c r="F194" s="41">
        <f t="shared" si="21"/>
        <v>0</v>
      </c>
      <c r="G194" s="41">
        <f t="shared" si="22"/>
        <v>0</v>
      </c>
      <c r="H194" s="41">
        <f t="shared" si="26"/>
        <v>0</v>
      </c>
      <c r="I194" s="41">
        <f t="shared" si="23"/>
        <v>0</v>
      </c>
      <c r="J194" s="37"/>
      <c r="K194" s="37"/>
    </row>
    <row r="195" spans="1:11" x14ac:dyDescent="0.25">
      <c r="A195" s="39">
        <f t="shared" si="24"/>
        <v>177</v>
      </c>
      <c r="B195" s="40">
        <f t="shared" si="18"/>
        <v>108480</v>
      </c>
      <c r="C195" s="41">
        <f t="shared" si="25"/>
        <v>0</v>
      </c>
      <c r="D195" s="41">
        <f t="shared" si="19"/>
        <v>0.50751243781094513</v>
      </c>
      <c r="E195" s="41">
        <f t="shared" si="20"/>
        <v>0</v>
      </c>
      <c r="F195" s="41">
        <f t="shared" si="21"/>
        <v>0</v>
      </c>
      <c r="G195" s="41">
        <f t="shared" si="22"/>
        <v>0</v>
      </c>
      <c r="H195" s="41">
        <f t="shared" si="26"/>
        <v>0</v>
      </c>
      <c r="I195" s="41">
        <f t="shared" si="23"/>
        <v>0</v>
      </c>
      <c r="J195" s="37"/>
      <c r="K195" s="37"/>
    </row>
    <row r="196" spans="1:11" x14ac:dyDescent="0.25">
      <c r="A196" s="39">
        <f t="shared" si="24"/>
        <v>178</v>
      </c>
      <c r="B196" s="40">
        <f t="shared" si="18"/>
        <v>108845</v>
      </c>
      <c r="C196" s="41">
        <f t="shared" si="25"/>
        <v>0</v>
      </c>
      <c r="D196" s="41">
        <f t="shared" si="19"/>
        <v>0.50751243781094513</v>
      </c>
      <c r="E196" s="41">
        <f t="shared" si="20"/>
        <v>0</v>
      </c>
      <c r="F196" s="41">
        <f t="shared" si="21"/>
        <v>0</v>
      </c>
      <c r="G196" s="41">
        <f t="shared" si="22"/>
        <v>0</v>
      </c>
      <c r="H196" s="41">
        <f t="shared" si="26"/>
        <v>0</v>
      </c>
      <c r="I196" s="41">
        <f t="shared" si="23"/>
        <v>0</v>
      </c>
      <c r="J196" s="37"/>
      <c r="K196" s="37"/>
    </row>
    <row r="197" spans="1:11" x14ac:dyDescent="0.25">
      <c r="A197" s="39">
        <f t="shared" si="24"/>
        <v>179</v>
      </c>
      <c r="B197" s="40">
        <f t="shared" si="18"/>
        <v>109210</v>
      </c>
      <c r="C197" s="41">
        <f t="shared" si="25"/>
        <v>0</v>
      </c>
      <c r="D197" s="41">
        <f t="shared" si="19"/>
        <v>0.50751243781094513</v>
      </c>
      <c r="E197" s="41">
        <f t="shared" si="20"/>
        <v>0</v>
      </c>
      <c r="F197" s="41">
        <f t="shared" si="21"/>
        <v>0</v>
      </c>
      <c r="G197" s="41">
        <f t="shared" si="22"/>
        <v>0</v>
      </c>
      <c r="H197" s="41">
        <f t="shared" si="26"/>
        <v>0</v>
      </c>
      <c r="I197" s="41">
        <f t="shared" si="23"/>
        <v>0</v>
      </c>
      <c r="J197" s="37"/>
      <c r="K197" s="37"/>
    </row>
    <row r="198" spans="1:11" x14ac:dyDescent="0.25">
      <c r="A198" s="39">
        <f t="shared" si="24"/>
        <v>180</v>
      </c>
      <c r="B198" s="40">
        <f t="shared" si="18"/>
        <v>109575</v>
      </c>
      <c r="C198" s="41">
        <f t="shared" si="25"/>
        <v>0</v>
      </c>
      <c r="D198" s="41">
        <f t="shared" si="19"/>
        <v>0.50751243781094513</v>
      </c>
      <c r="E198" s="41">
        <f t="shared" si="20"/>
        <v>0</v>
      </c>
      <c r="F198" s="41">
        <f t="shared" si="21"/>
        <v>0</v>
      </c>
      <c r="G198" s="41">
        <f t="shared" si="22"/>
        <v>0</v>
      </c>
      <c r="H198" s="41">
        <f t="shared" si="26"/>
        <v>0</v>
      </c>
      <c r="I198" s="41">
        <f t="shared" si="23"/>
        <v>0</v>
      </c>
      <c r="J198" s="37"/>
      <c r="K198" s="37"/>
    </row>
    <row r="199" spans="1:11" x14ac:dyDescent="0.25">
      <c r="A199" s="39">
        <f t="shared" si="24"/>
        <v>181</v>
      </c>
      <c r="B199" s="40">
        <f t="shared" si="18"/>
        <v>109940</v>
      </c>
      <c r="C199" s="41">
        <f t="shared" si="25"/>
        <v>0</v>
      </c>
      <c r="D199" s="41">
        <f t="shared" si="19"/>
        <v>0.50751243781094513</v>
      </c>
      <c r="E199" s="41">
        <f t="shared" si="20"/>
        <v>0</v>
      </c>
      <c r="F199" s="41">
        <f t="shared" si="21"/>
        <v>0</v>
      </c>
      <c r="G199" s="41">
        <f t="shared" si="22"/>
        <v>0</v>
      </c>
      <c r="H199" s="41">
        <f t="shared" si="26"/>
        <v>0</v>
      </c>
      <c r="I199" s="41">
        <f t="shared" si="23"/>
        <v>0</v>
      </c>
      <c r="J199" s="37"/>
      <c r="K199" s="37"/>
    </row>
    <row r="200" spans="1:11" x14ac:dyDescent="0.25">
      <c r="A200" s="39">
        <f t="shared" si="24"/>
        <v>182</v>
      </c>
      <c r="B200" s="40">
        <f t="shared" si="18"/>
        <v>110305</v>
      </c>
      <c r="C200" s="41">
        <f t="shared" si="25"/>
        <v>0</v>
      </c>
      <c r="D200" s="41">
        <f t="shared" si="19"/>
        <v>0.50751243781094513</v>
      </c>
      <c r="E200" s="41">
        <f t="shared" si="20"/>
        <v>0</v>
      </c>
      <c r="F200" s="41">
        <f t="shared" si="21"/>
        <v>0</v>
      </c>
      <c r="G200" s="41">
        <f t="shared" si="22"/>
        <v>0</v>
      </c>
      <c r="H200" s="41">
        <f t="shared" si="26"/>
        <v>0</v>
      </c>
      <c r="I200" s="41">
        <f t="shared" si="23"/>
        <v>0</v>
      </c>
      <c r="J200" s="37"/>
      <c r="K200" s="37"/>
    </row>
    <row r="201" spans="1:11" x14ac:dyDescent="0.25">
      <c r="A201" s="39">
        <f t="shared" si="24"/>
        <v>183</v>
      </c>
      <c r="B201" s="40">
        <f t="shared" si="18"/>
        <v>110670</v>
      </c>
      <c r="C201" s="41">
        <f t="shared" si="25"/>
        <v>0</v>
      </c>
      <c r="D201" s="41">
        <f t="shared" si="19"/>
        <v>0.50751243781094513</v>
      </c>
      <c r="E201" s="41">
        <f t="shared" si="20"/>
        <v>0</v>
      </c>
      <c r="F201" s="41">
        <f t="shared" si="21"/>
        <v>0</v>
      </c>
      <c r="G201" s="41">
        <f t="shared" si="22"/>
        <v>0</v>
      </c>
      <c r="H201" s="41">
        <f t="shared" si="26"/>
        <v>0</v>
      </c>
      <c r="I201" s="41">
        <f t="shared" si="23"/>
        <v>0</v>
      </c>
      <c r="J201" s="37"/>
      <c r="K201" s="37"/>
    </row>
    <row r="202" spans="1:11" x14ac:dyDescent="0.25">
      <c r="A202" s="39">
        <f t="shared" si="24"/>
        <v>184</v>
      </c>
      <c r="B202" s="40">
        <f t="shared" si="18"/>
        <v>111035</v>
      </c>
      <c r="C202" s="41">
        <f t="shared" si="25"/>
        <v>0</v>
      </c>
      <c r="D202" s="41">
        <f t="shared" si="19"/>
        <v>0.50751243781094513</v>
      </c>
      <c r="E202" s="41">
        <f t="shared" si="20"/>
        <v>0</v>
      </c>
      <c r="F202" s="41">
        <f t="shared" si="21"/>
        <v>0</v>
      </c>
      <c r="G202" s="41">
        <f t="shared" si="22"/>
        <v>0</v>
      </c>
      <c r="H202" s="41">
        <f t="shared" si="26"/>
        <v>0</v>
      </c>
      <c r="I202" s="41">
        <f t="shared" si="23"/>
        <v>0</v>
      </c>
      <c r="J202" s="37"/>
      <c r="K202" s="37"/>
    </row>
    <row r="203" spans="1:11" x14ac:dyDescent="0.25">
      <c r="A203" s="39">
        <f t="shared" si="24"/>
        <v>185</v>
      </c>
      <c r="B203" s="40">
        <f t="shared" si="18"/>
        <v>111401</v>
      </c>
      <c r="C203" s="41">
        <f t="shared" si="25"/>
        <v>0</v>
      </c>
      <c r="D203" s="41">
        <f t="shared" si="19"/>
        <v>0.50751243781094513</v>
      </c>
      <c r="E203" s="41">
        <f t="shared" si="20"/>
        <v>0</v>
      </c>
      <c r="F203" s="41">
        <f t="shared" si="21"/>
        <v>0</v>
      </c>
      <c r="G203" s="41">
        <f t="shared" si="22"/>
        <v>0</v>
      </c>
      <c r="H203" s="41">
        <f t="shared" si="26"/>
        <v>0</v>
      </c>
      <c r="I203" s="41">
        <f t="shared" si="23"/>
        <v>0</v>
      </c>
      <c r="J203" s="37"/>
      <c r="K203" s="37"/>
    </row>
    <row r="204" spans="1:11" x14ac:dyDescent="0.25">
      <c r="A204" s="39">
        <f t="shared" si="24"/>
        <v>186</v>
      </c>
      <c r="B204" s="40">
        <f t="shared" si="18"/>
        <v>111766</v>
      </c>
      <c r="C204" s="41">
        <f t="shared" si="25"/>
        <v>0</v>
      </c>
      <c r="D204" s="41">
        <f t="shared" si="19"/>
        <v>0.50751243781094513</v>
      </c>
      <c r="E204" s="41">
        <f t="shared" si="20"/>
        <v>0</v>
      </c>
      <c r="F204" s="41">
        <f t="shared" si="21"/>
        <v>0</v>
      </c>
      <c r="G204" s="41">
        <f t="shared" si="22"/>
        <v>0</v>
      </c>
      <c r="H204" s="41">
        <f t="shared" si="26"/>
        <v>0</v>
      </c>
      <c r="I204" s="41">
        <f t="shared" si="23"/>
        <v>0</v>
      </c>
      <c r="J204" s="37"/>
      <c r="K204" s="37"/>
    </row>
    <row r="205" spans="1:11" x14ac:dyDescent="0.25">
      <c r="A205" s="39">
        <f t="shared" si="24"/>
        <v>187</v>
      </c>
      <c r="B205" s="40">
        <f t="shared" si="18"/>
        <v>112131</v>
      </c>
      <c r="C205" s="41">
        <f t="shared" si="25"/>
        <v>0</v>
      </c>
      <c r="D205" s="41">
        <f t="shared" si="19"/>
        <v>0.50751243781094513</v>
      </c>
      <c r="E205" s="41">
        <f t="shared" si="20"/>
        <v>0</v>
      </c>
      <c r="F205" s="41">
        <f t="shared" si="21"/>
        <v>0</v>
      </c>
      <c r="G205" s="41">
        <f t="shared" si="22"/>
        <v>0</v>
      </c>
      <c r="H205" s="41">
        <f t="shared" si="26"/>
        <v>0</v>
      </c>
      <c r="I205" s="41">
        <f t="shared" si="23"/>
        <v>0</v>
      </c>
      <c r="J205" s="37"/>
      <c r="K205" s="37"/>
    </row>
    <row r="206" spans="1:11" x14ac:dyDescent="0.25">
      <c r="A206" s="39">
        <f t="shared" si="24"/>
        <v>188</v>
      </c>
      <c r="B206" s="40">
        <f t="shared" si="18"/>
        <v>112496</v>
      </c>
      <c r="C206" s="41">
        <f t="shared" si="25"/>
        <v>0</v>
      </c>
      <c r="D206" s="41">
        <f t="shared" si="19"/>
        <v>0.50751243781094513</v>
      </c>
      <c r="E206" s="41">
        <f t="shared" si="20"/>
        <v>0</v>
      </c>
      <c r="F206" s="41">
        <f t="shared" si="21"/>
        <v>0</v>
      </c>
      <c r="G206" s="41">
        <f t="shared" si="22"/>
        <v>0</v>
      </c>
      <c r="H206" s="41">
        <f t="shared" si="26"/>
        <v>0</v>
      </c>
      <c r="I206" s="41">
        <f t="shared" si="23"/>
        <v>0</v>
      </c>
      <c r="J206" s="37"/>
      <c r="K206" s="37"/>
    </row>
    <row r="207" spans="1:11" x14ac:dyDescent="0.25">
      <c r="A207" s="39">
        <f t="shared" si="24"/>
        <v>189</v>
      </c>
      <c r="B207" s="40">
        <f t="shared" si="18"/>
        <v>112862</v>
      </c>
      <c r="C207" s="41">
        <f t="shared" si="25"/>
        <v>0</v>
      </c>
      <c r="D207" s="41">
        <f t="shared" si="19"/>
        <v>0.50751243781094513</v>
      </c>
      <c r="E207" s="41">
        <f t="shared" si="20"/>
        <v>0</v>
      </c>
      <c r="F207" s="41">
        <f t="shared" si="21"/>
        <v>0</v>
      </c>
      <c r="G207" s="41">
        <f t="shared" si="22"/>
        <v>0</v>
      </c>
      <c r="H207" s="41">
        <f t="shared" si="26"/>
        <v>0</v>
      </c>
      <c r="I207" s="41">
        <f t="shared" si="23"/>
        <v>0</v>
      </c>
      <c r="J207" s="37"/>
      <c r="K207" s="37"/>
    </row>
    <row r="208" spans="1:11" x14ac:dyDescent="0.25">
      <c r="A208" s="39">
        <f t="shared" si="24"/>
        <v>190</v>
      </c>
      <c r="B208" s="40">
        <f t="shared" si="18"/>
        <v>113227</v>
      </c>
      <c r="C208" s="41">
        <f t="shared" si="25"/>
        <v>0</v>
      </c>
      <c r="D208" s="41">
        <f t="shared" si="19"/>
        <v>0.50751243781094513</v>
      </c>
      <c r="E208" s="41">
        <f t="shared" si="20"/>
        <v>0</v>
      </c>
      <c r="F208" s="41">
        <f t="shared" si="21"/>
        <v>0</v>
      </c>
      <c r="G208" s="41">
        <f t="shared" si="22"/>
        <v>0</v>
      </c>
      <c r="H208" s="41">
        <f t="shared" si="26"/>
        <v>0</v>
      </c>
      <c r="I208" s="41">
        <f t="shared" si="23"/>
        <v>0</v>
      </c>
      <c r="J208" s="37"/>
      <c r="K208" s="37"/>
    </row>
    <row r="209" spans="1:11" x14ac:dyDescent="0.25">
      <c r="A209" s="39">
        <f t="shared" si="24"/>
        <v>191</v>
      </c>
      <c r="B209" s="40">
        <f t="shared" si="18"/>
        <v>113592</v>
      </c>
      <c r="C209" s="41">
        <f t="shared" si="25"/>
        <v>0</v>
      </c>
      <c r="D209" s="41">
        <f t="shared" si="19"/>
        <v>0.50751243781094513</v>
      </c>
      <c r="E209" s="41">
        <f t="shared" si="20"/>
        <v>0</v>
      </c>
      <c r="F209" s="41">
        <f t="shared" si="21"/>
        <v>0</v>
      </c>
      <c r="G209" s="41">
        <f t="shared" si="22"/>
        <v>0</v>
      </c>
      <c r="H209" s="41">
        <f t="shared" si="26"/>
        <v>0</v>
      </c>
      <c r="I209" s="41">
        <f t="shared" si="23"/>
        <v>0</v>
      </c>
      <c r="J209" s="37"/>
      <c r="K209" s="37"/>
    </row>
    <row r="210" spans="1:11" x14ac:dyDescent="0.25">
      <c r="A210" s="39">
        <f t="shared" si="24"/>
        <v>192</v>
      </c>
      <c r="B210" s="40">
        <f t="shared" si="18"/>
        <v>113957</v>
      </c>
      <c r="C210" s="41">
        <f t="shared" si="25"/>
        <v>0</v>
      </c>
      <c r="D210" s="41">
        <f t="shared" si="19"/>
        <v>0.50751243781094513</v>
      </c>
      <c r="E210" s="41">
        <f t="shared" si="20"/>
        <v>0</v>
      </c>
      <c r="F210" s="41">
        <f t="shared" si="21"/>
        <v>0</v>
      </c>
      <c r="G210" s="41">
        <f t="shared" si="22"/>
        <v>0</v>
      </c>
      <c r="H210" s="41">
        <f t="shared" si="26"/>
        <v>0</v>
      </c>
      <c r="I210" s="41">
        <f t="shared" si="23"/>
        <v>0</v>
      </c>
      <c r="J210" s="37"/>
      <c r="K210" s="37"/>
    </row>
    <row r="211" spans="1:11" x14ac:dyDescent="0.25">
      <c r="A211" s="39">
        <f t="shared" si="24"/>
        <v>193</v>
      </c>
      <c r="B211" s="40">
        <f t="shared" ref="B211:B274" si="27">IF(Pay_Num&lt;&gt;"",DATE(YEAR(Loan_Start),MONTH(Loan_Start)+(Pay_Num)*12/Num_Pmt_Per_Year,DAY(Loan_Start)),"")</f>
        <v>114323</v>
      </c>
      <c r="C211" s="41">
        <f t="shared" si="25"/>
        <v>0</v>
      </c>
      <c r="D211" s="41">
        <f t="shared" ref="D211:D274" si="28">IF(Pay_Num&lt;&gt;"",Scheduled_Monthly_Payment,"")</f>
        <v>0.50751243781094513</v>
      </c>
      <c r="E211" s="41">
        <f t="shared" ref="E211:E274" si="29">IF(AND(Pay_Num&lt;&gt;"",Sched_Pay+Scheduled_Extra_Payments&lt;Beg_Bal),Scheduled_Extra_Payments,IF(AND(Pay_Num&lt;&gt;"",Beg_Bal-Sched_Pay&gt;0),Beg_Bal-Sched_Pay,IF(Pay_Num&lt;&gt;"",0,"")))</f>
        <v>0</v>
      </c>
      <c r="F211" s="41">
        <f t="shared" ref="F211:F274" si="30">IF(AND(Pay_Num&lt;&gt;"",Sched_Pay+Extra_Pay&lt;Beg_Bal),Sched_Pay+Extra_Pay,IF(Pay_Num&lt;&gt;"",Beg_Bal,""))</f>
        <v>0</v>
      </c>
      <c r="G211" s="41">
        <f t="shared" ref="G211:G274" si="31">IF(Pay_Num&lt;&gt;"",Total_Pay-Int,"")</f>
        <v>0</v>
      </c>
      <c r="H211" s="41">
        <f t="shared" si="26"/>
        <v>0</v>
      </c>
      <c r="I211" s="41">
        <f t="shared" ref="I211:I274" si="32">IF(AND(Pay_Num&lt;&gt;"",Sched_Pay+Extra_Pay&lt;Beg_Bal),Beg_Bal-Princ,IF(Pay_Num&lt;&gt;"",0,""))</f>
        <v>0</v>
      </c>
      <c r="J211" s="37"/>
      <c r="K211" s="37"/>
    </row>
    <row r="212" spans="1:11" x14ac:dyDescent="0.25">
      <c r="A212" s="39">
        <f t="shared" ref="A212:A275" si="33">IF(Values_Entered,A211+1,"")</f>
        <v>194</v>
      </c>
      <c r="B212" s="40">
        <f t="shared" si="27"/>
        <v>114688</v>
      </c>
      <c r="C212" s="41">
        <f t="shared" ref="C212:C275" si="34">IF(Pay_Num&lt;&gt;"",I211,"")</f>
        <v>0</v>
      </c>
      <c r="D212" s="41">
        <f t="shared" si="28"/>
        <v>0.50751243781094513</v>
      </c>
      <c r="E212" s="41">
        <f t="shared" si="29"/>
        <v>0</v>
      </c>
      <c r="F212" s="41">
        <f t="shared" si="30"/>
        <v>0</v>
      </c>
      <c r="G212" s="41">
        <f t="shared" si="31"/>
        <v>0</v>
      </c>
      <c r="H212" s="41">
        <f t="shared" ref="H212:H275" si="35">IF(Pay_Num&lt;&gt;"",Beg_Bal*Interest_Rate/Num_Pmt_Per_Year,"")</f>
        <v>0</v>
      </c>
      <c r="I212" s="41">
        <f t="shared" si="32"/>
        <v>0</v>
      </c>
      <c r="J212" s="37"/>
      <c r="K212" s="37"/>
    </row>
    <row r="213" spans="1:11" x14ac:dyDescent="0.25">
      <c r="A213" s="39">
        <f t="shared" si="33"/>
        <v>195</v>
      </c>
      <c r="B213" s="40">
        <f t="shared" si="27"/>
        <v>115053</v>
      </c>
      <c r="C213" s="41">
        <f t="shared" si="34"/>
        <v>0</v>
      </c>
      <c r="D213" s="41">
        <f t="shared" si="28"/>
        <v>0.50751243781094513</v>
      </c>
      <c r="E213" s="41">
        <f t="shared" si="29"/>
        <v>0</v>
      </c>
      <c r="F213" s="41">
        <f t="shared" si="30"/>
        <v>0</v>
      </c>
      <c r="G213" s="41">
        <f t="shared" si="31"/>
        <v>0</v>
      </c>
      <c r="H213" s="41">
        <f t="shared" si="35"/>
        <v>0</v>
      </c>
      <c r="I213" s="41">
        <f t="shared" si="32"/>
        <v>0</v>
      </c>
      <c r="J213" s="37"/>
      <c r="K213" s="37"/>
    </row>
    <row r="214" spans="1:11" x14ac:dyDescent="0.25">
      <c r="A214" s="39">
        <f t="shared" si="33"/>
        <v>196</v>
      </c>
      <c r="B214" s="40">
        <f t="shared" si="27"/>
        <v>115418</v>
      </c>
      <c r="C214" s="41">
        <f t="shared" si="34"/>
        <v>0</v>
      </c>
      <c r="D214" s="41">
        <f t="shared" si="28"/>
        <v>0.50751243781094513</v>
      </c>
      <c r="E214" s="41">
        <f t="shared" si="29"/>
        <v>0</v>
      </c>
      <c r="F214" s="41">
        <f t="shared" si="30"/>
        <v>0</v>
      </c>
      <c r="G214" s="41">
        <f t="shared" si="31"/>
        <v>0</v>
      </c>
      <c r="H214" s="41">
        <f t="shared" si="35"/>
        <v>0</v>
      </c>
      <c r="I214" s="41">
        <f t="shared" si="32"/>
        <v>0</v>
      </c>
      <c r="J214" s="37"/>
      <c r="K214" s="37"/>
    </row>
    <row r="215" spans="1:11" x14ac:dyDescent="0.25">
      <c r="A215" s="39">
        <f t="shared" si="33"/>
        <v>197</v>
      </c>
      <c r="B215" s="40">
        <f t="shared" si="27"/>
        <v>115784</v>
      </c>
      <c r="C215" s="41">
        <f t="shared" si="34"/>
        <v>0</v>
      </c>
      <c r="D215" s="41">
        <f t="shared" si="28"/>
        <v>0.50751243781094513</v>
      </c>
      <c r="E215" s="41">
        <f t="shared" si="29"/>
        <v>0</v>
      </c>
      <c r="F215" s="41">
        <f t="shared" si="30"/>
        <v>0</v>
      </c>
      <c r="G215" s="41">
        <f t="shared" si="31"/>
        <v>0</v>
      </c>
      <c r="H215" s="41">
        <f t="shared" si="35"/>
        <v>0</v>
      </c>
      <c r="I215" s="41">
        <f t="shared" si="32"/>
        <v>0</v>
      </c>
      <c r="J215" s="37"/>
      <c r="K215" s="37"/>
    </row>
    <row r="216" spans="1:11" x14ac:dyDescent="0.25">
      <c r="A216" s="39">
        <f t="shared" si="33"/>
        <v>198</v>
      </c>
      <c r="B216" s="40">
        <f t="shared" si="27"/>
        <v>116149</v>
      </c>
      <c r="C216" s="41">
        <f t="shared" si="34"/>
        <v>0</v>
      </c>
      <c r="D216" s="41">
        <f t="shared" si="28"/>
        <v>0.50751243781094513</v>
      </c>
      <c r="E216" s="41">
        <f t="shared" si="29"/>
        <v>0</v>
      </c>
      <c r="F216" s="41">
        <f t="shared" si="30"/>
        <v>0</v>
      </c>
      <c r="G216" s="41">
        <f t="shared" si="31"/>
        <v>0</v>
      </c>
      <c r="H216" s="41">
        <f t="shared" si="35"/>
        <v>0</v>
      </c>
      <c r="I216" s="41">
        <f t="shared" si="32"/>
        <v>0</v>
      </c>
      <c r="J216" s="37"/>
      <c r="K216" s="37"/>
    </row>
    <row r="217" spans="1:11" x14ac:dyDescent="0.25">
      <c r="A217" s="39">
        <f t="shared" si="33"/>
        <v>199</v>
      </c>
      <c r="B217" s="40">
        <f t="shared" si="27"/>
        <v>116514</v>
      </c>
      <c r="C217" s="41">
        <f t="shared" si="34"/>
        <v>0</v>
      </c>
      <c r="D217" s="41">
        <f t="shared" si="28"/>
        <v>0.50751243781094513</v>
      </c>
      <c r="E217" s="41">
        <f t="shared" si="29"/>
        <v>0</v>
      </c>
      <c r="F217" s="41">
        <f t="shared" si="30"/>
        <v>0</v>
      </c>
      <c r="G217" s="41">
        <f t="shared" si="31"/>
        <v>0</v>
      </c>
      <c r="H217" s="41">
        <f t="shared" si="35"/>
        <v>0</v>
      </c>
      <c r="I217" s="41">
        <f t="shared" si="32"/>
        <v>0</v>
      </c>
      <c r="J217" s="37"/>
      <c r="K217" s="37"/>
    </row>
    <row r="218" spans="1:11" x14ac:dyDescent="0.25">
      <c r="A218" s="39">
        <f t="shared" si="33"/>
        <v>200</v>
      </c>
      <c r="B218" s="40">
        <f t="shared" si="27"/>
        <v>116879</v>
      </c>
      <c r="C218" s="41">
        <f t="shared" si="34"/>
        <v>0</v>
      </c>
      <c r="D218" s="41">
        <f t="shared" si="28"/>
        <v>0.50751243781094513</v>
      </c>
      <c r="E218" s="41">
        <f t="shared" si="29"/>
        <v>0</v>
      </c>
      <c r="F218" s="41">
        <f t="shared" si="30"/>
        <v>0</v>
      </c>
      <c r="G218" s="41">
        <f t="shared" si="31"/>
        <v>0</v>
      </c>
      <c r="H218" s="41">
        <f t="shared" si="35"/>
        <v>0</v>
      </c>
      <c r="I218" s="41">
        <f t="shared" si="32"/>
        <v>0</v>
      </c>
      <c r="J218" s="37"/>
      <c r="K218" s="37"/>
    </row>
    <row r="219" spans="1:11" x14ac:dyDescent="0.25">
      <c r="A219" s="39">
        <f t="shared" si="33"/>
        <v>201</v>
      </c>
      <c r="B219" s="40">
        <f t="shared" si="27"/>
        <v>117245</v>
      </c>
      <c r="C219" s="41">
        <f t="shared" si="34"/>
        <v>0</v>
      </c>
      <c r="D219" s="41">
        <f t="shared" si="28"/>
        <v>0.50751243781094513</v>
      </c>
      <c r="E219" s="41">
        <f t="shared" si="29"/>
        <v>0</v>
      </c>
      <c r="F219" s="41">
        <f t="shared" si="30"/>
        <v>0</v>
      </c>
      <c r="G219" s="41">
        <f t="shared" si="31"/>
        <v>0</v>
      </c>
      <c r="H219" s="41">
        <f t="shared" si="35"/>
        <v>0</v>
      </c>
      <c r="I219" s="41">
        <f t="shared" si="32"/>
        <v>0</v>
      </c>
      <c r="J219" s="37"/>
      <c r="K219" s="37"/>
    </row>
    <row r="220" spans="1:11" x14ac:dyDescent="0.25">
      <c r="A220" s="39">
        <f t="shared" si="33"/>
        <v>202</v>
      </c>
      <c r="B220" s="40">
        <f t="shared" si="27"/>
        <v>117610</v>
      </c>
      <c r="C220" s="41">
        <f t="shared" si="34"/>
        <v>0</v>
      </c>
      <c r="D220" s="41">
        <f t="shared" si="28"/>
        <v>0.50751243781094513</v>
      </c>
      <c r="E220" s="41">
        <f t="shared" si="29"/>
        <v>0</v>
      </c>
      <c r="F220" s="41">
        <f t="shared" si="30"/>
        <v>0</v>
      </c>
      <c r="G220" s="41">
        <f t="shared" si="31"/>
        <v>0</v>
      </c>
      <c r="H220" s="41">
        <f t="shared" si="35"/>
        <v>0</v>
      </c>
      <c r="I220" s="41">
        <f t="shared" si="32"/>
        <v>0</v>
      </c>
      <c r="J220" s="37"/>
      <c r="K220" s="37"/>
    </row>
    <row r="221" spans="1:11" x14ac:dyDescent="0.25">
      <c r="A221" s="39">
        <f t="shared" si="33"/>
        <v>203</v>
      </c>
      <c r="B221" s="40">
        <f t="shared" si="27"/>
        <v>117975</v>
      </c>
      <c r="C221" s="41">
        <f t="shared" si="34"/>
        <v>0</v>
      </c>
      <c r="D221" s="41">
        <f t="shared" si="28"/>
        <v>0.50751243781094513</v>
      </c>
      <c r="E221" s="41">
        <f t="shared" si="29"/>
        <v>0</v>
      </c>
      <c r="F221" s="41">
        <f t="shared" si="30"/>
        <v>0</v>
      </c>
      <c r="G221" s="41">
        <f t="shared" si="31"/>
        <v>0</v>
      </c>
      <c r="H221" s="41">
        <f t="shared" si="35"/>
        <v>0</v>
      </c>
      <c r="I221" s="41">
        <f t="shared" si="32"/>
        <v>0</v>
      </c>
      <c r="J221" s="37"/>
      <c r="K221" s="37"/>
    </row>
    <row r="222" spans="1:11" x14ac:dyDescent="0.25">
      <c r="A222" s="39">
        <f t="shared" si="33"/>
        <v>204</v>
      </c>
      <c r="B222" s="40">
        <f t="shared" si="27"/>
        <v>118340</v>
      </c>
      <c r="C222" s="41">
        <f t="shared" si="34"/>
        <v>0</v>
      </c>
      <c r="D222" s="41">
        <f t="shared" si="28"/>
        <v>0.50751243781094513</v>
      </c>
      <c r="E222" s="41">
        <f t="shared" si="29"/>
        <v>0</v>
      </c>
      <c r="F222" s="41">
        <f t="shared" si="30"/>
        <v>0</v>
      </c>
      <c r="G222" s="41">
        <f t="shared" si="31"/>
        <v>0</v>
      </c>
      <c r="H222" s="41">
        <f t="shared" si="35"/>
        <v>0</v>
      </c>
      <c r="I222" s="41">
        <f t="shared" si="32"/>
        <v>0</v>
      </c>
      <c r="J222" s="37"/>
      <c r="K222" s="37"/>
    </row>
    <row r="223" spans="1:11" x14ac:dyDescent="0.25">
      <c r="A223" s="39">
        <f t="shared" si="33"/>
        <v>205</v>
      </c>
      <c r="B223" s="40">
        <f t="shared" si="27"/>
        <v>118706</v>
      </c>
      <c r="C223" s="41">
        <f t="shared" si="34"/>
        <v>0</v>
      </c>
      <c r="D223" s="41">
        <f t="shared" si="28"/>
        <v>0.50751243781094513</v>
      </c>
      <c r="E223" s="41">
        <f t="shared" si="29"/>
        <v>0</v>
      </c>
      <c r="F223" s="41">
        <f t="shared" si="30"/>
        <v>0</v>
      </c>
      <c r="G223" s="41">
        <f t="shared" si="31"/>
        <v>0</v>
      </c>
      <c r="H223" s="41">
        <f t="shared" si="35"/>
        <v>0</v>
      </c>
      <c r="I223" s="41">
        <f t="shared" si="32"/>
        <v>0</v>
      </c>
      <c r="J223" s="37"/>
      <c r="K223" s="37"/>
    </row>
    <row r="224" spans="1:11" x14ac:dyDescent="0.25">
      <c r="A224" s="39">
        <f t="shared" si="33"/>
        <v>206</v>
      </c>
      <c r="B224" s="40">
        <f t="shared" si="27"/>
        <v>119071</v>
      </c>
      <c r="C224" s="41">
        <f t="shared" si="34"/>
        <v>0</v>
      </c>
      <c r="D224" s="41">
        <f t="shared" si="28"/>
        <v>0.50751243781094513</v>
      </c>
      <c r="E224" s="41">
        <f t="shared" si="29"/>
        <v>0</v>
      </c>
      <c r="F224" s="41">
        <f t="shared" si="30"/>
        <v>0</v>
      </c>
      <c r="G224" s="41">
        <f t="shared" si="31"/>
        <v>0</v>
      </c>
      <c r="H224" s="41">
        <f t="shared" si="35"/>
        <v>0</v>
      </c>
      <c r="I224" s="41">
        <f t="shared" si="32"/>
        <v>0</v>
      </c>
      <c r="J224" s="37"/>
      <c r="K224" s="37"/>
    </row>
    <row r="225" spans="1:11" x14ac:dyDescent="0.25">
      <c r="A225" s="39">
        <f t="shared" si="33"/>
        <v>207</v>
      </c>
      <c r="B225" s="40">
        <f t="shared" si="27"/>
        <v>119436</v>
      </c>
      <c r="C225" s="41">
        <f t="shared" si="34"/>
        <v>0</v>
      </c>
      <c r="D225" s="41">
        <f t="shared" si="28"/>
        <v>0.50751243781094513</v>
      </c>
      <c r="E225" s="41">
        <f t="shared" si="29"/>
        <v>0</v>
      </c>
      <c r="F225" s="41">
        <f t="shared" si="30"/>
        <v>0</v>
      </c>
      <c r="G225" s="41">
        <f t="shared" si="31"/>
        <v>0</v>
      </c>
      <c r="H225" s="41">
        <f t="shared" si="35"/>
        <v>0</v>
      </c>
      <c r="I225" s="41">
        <f t="shared" si="32"/>
        <v>0</v>
      </c>
      <c r="J225" s="37"/>
      <c r="K225" s="37"/>
    </row>
    <row r="226" spans="1:11" x14ac:dyDescent="0.25">
      <c r="A226" s="39">
        <f t="shared" si="33"/>
        <v>208</v>
      </c>
      <c r="B226" s="40">
        <f t="shared" si="27"/>
        <v>119801</v>
      </c>
      <c r="C226" s="41">
        <f t="shared" si="34"/>
        <v>0</v>
      </c>
      <c r="D226" s="41">
        <f t="shared" si="28"/>
        <v>0.50751243781094513</v>
      </c>
      <c r="E226" s="41">
        <f t="shared" si="29"/>
        <v>0</v>
      </c>
      <c r="F226" s="41">
        <f t="shared" si="30"/>
        <v>0</v>
      </c>
      <c r="G226" s="41">
        <f t="shared" si="31"/>
        <v>0</v>
      </c>
      <c r="H226" s="41">
        <f t="shared" si="35"/>
        <v>0</v>
      </c>
      <c r="I226" s="41">
        <f t="shared" si="32"/>
        <v>0</v>
      </c>
      <c r="J226" s="37"/>
      <c r="K226" s="37"/>
    </row>
    <row r="227" spans="1:11" x14ac:dyDescent="0.25">
      <c r="A227" s="39">
        <f t="shared" si="33"/>
        <v>209</v>
      </c>
      <c r="B227" s="40">
        <f t="shared" si="27"/>
        <v>120167</v>
      </c>
      <c r="C227" s="41">
        <f t="shared" si="34"/>
        <v>0</v>
      </c>
      <c r="D227" s="41">
        <f t="shared" si="28"/>
        <v>0.50751243781094513</v>
      </c>
      <c r="E227" s="41">
        <f t="shared" si="29"/>
        <v>0</v>
      </c>
      <c r="F227" s="41">
        <f t="shared" si="30"/>
        <v>0</v>
      </c>
      <c r="G227" s="41">
        <f t="shared" si="31"/>
        <v>0</v>
      </c>
      <c r="H227" s="41">
        <f t="shared" si="35"/>
        <v>0</v>
      </c>
      <c r="I227" s="41">
        <f t="shared" si="32"/>
        <v>0</v>
      </c>
      <c r="J227" s="37"/>
      <c r="K227" s="37"/>
    </row>
    <row r="228" spans="1:11" x14ac:dyDescent="0.25">
      <c r="A228" s="39">
        <f t="shared" si="33"/>
        <v>210</v>
      </c>
      <c r="B228" s="40">
        <f t="shared" si="27"/>
        <v>120532</v>
      </c>
      <c r="C228" s="41">
        <f t="shared" si="34"/>
        <v>0</v>
      </c>
      <c r="D228" s="41">
        <f t="shared" si="28"/>
        <v>0.50751243781094513</v>
      </c>
      <c r="E228" s="41">
        <f t="shared" si="29"/>
        <v>0</v>
      </c>
      <c r="F228" s="41">
        <f t="shared" si="30"/>
        <v>0</v>
      </c>
      <c r="G228" s="41">
        <f t="shared" si="31"/>
        <v>0</v>
      </c>
      <c r="H228" s="41">
        <f t="shared" si="35"/>
        <v>0</v>
      </c>
      <c r="I228" s="41">
        <f t="shared" si="32"/>
        <v>0</v>
      </c>
      <c r="J228" s="37"/>
      <c r="K228" s="37"/>
    </row>
    <row r="229" spans="1:11" x14ac:dyDescent="0.25">
      <c r="A229" s="39">
        <f t="shared" si="33"/>
        <v>211</v>
      </c>
      <c r="B229" s="40">
        <f t="shared" si="27"/>
        <v>120897</v>
      </c>
      <c r="C229" s="41">
        <f t="shared" si="34"/>
        <v>0</v>
      </c>
      <c r="D229" s="41">
        <f t="shared" si="28"/>
        <v>0.50751243781094513</v>
      </c>
      <c r="E229" s="41">
        <f t="shared" si="29"/>
        <v>0</v>
      </c>
      <c r="F229" s="41">
        <f t="shared" si="30"/>
        <v>0</v>
      </c>
      <c r="G229" s="41">
        <f t="shared" si="31"/>
        <v>0</v>
      </c>
      <c r="H229" s="41">
        <f t="shared" si="35"/>
        <v>0</v>
      </c>
      <c r="I229" s="41">
        <f t="shared" si="32"/>
        <v>0</v>
      </c>
      <c r="J229" s="37"/>
      <c r="K229" s="37"/>
    </row>
    <row r="230" spans="1:11" x14ac:dyDescent="0.25">
      <c r="A230" s="39">
        <f t="shared" si="33"/>
        <v>212</v>
      </c>
      <c r="B230" s="40">
        <f t="shared" si="27"/>
        <v>121262</v>
      </c>
      <c r="C230" s="41">
        <f t="shared" si="34"/>
        <v>0</v>
      </c>
      <c r="D230" s="41">
        <f t="shared" si="28"/>
        <v>0.50751243781094513</v>
      </c>
      <c r="E230" s="41">
        <f t="shared" si="29"/>
        <v>0</v>
      </c>
      <c r="F230" s="41">
        <f t="shared" si="30"/>
        <v>0</v>
      </c>
      <c r="G230" s="41">
        <f t="shared" si="31"/>
        <v>0</v>
      </c>
      <c r="H230" s="41">
        <f t="shared" si="35"/>
        <v>0</v>
      </c>
      <c r="I230" s="41">
        <f t="shared" si="32"/>
        <v>0</v>
      </c>
      <c r="J230" s="37"/>
      <c r="K230" s="37"/>
    </row>
    <row r="231" spans="1:11" x14ac:dyDescent="0.25">
      <c r="A231" s="39">
        <f t="shared" si="33"/>
        <v>213</v>
      </c>
      <c r="B231" s="40">
        <f t="shared" si="27"/>
        <v>121628</v>
      </c>
      <c r="C231" s="41">
        <f t="shared" si="34"/>
        <v>0</v>
      </c>
      <c r="D231" s="41">
        <f t="shared" si="28"/>
        <v>0.50751243781094513</v>
      </c>
      <c r="E231" s="41">
        <f t="shared" si="29"/>
        <v>0</v>
      </c>
      <c r="F231" s="41">
        <f t="shared" si="30"/>
        <v>0</v>
      </c>
      <c r="G231" s="41">
        <f t="shared" si="31"/>
        <v>0</v>
      </c>
      <c r="H231" s="41">
        <f t="shared" si="35"/>
        <v>0</v>
      </c>
      <c r="I231" s="41">
        <f t="shared" si="32"/>
        <v>0</v>
      </c>
      <c r="J231" s="37"/>
      <c r="K231" s="37"/>
    </row>
    <row r="232" spans="1:11" x14ac:dyDescent="0.25">
      <c r="A232" s="39">
        <f t="shared" si="33"/>
        <v>214</v>
      </c>
      <c r="B232" s="40">
        <f t="shared" si="27"/>
        <v>121993</v>
      </c>
      <c r="C232" s="41">
        <f t="shared" si="34"/>
        <v>0</v>
      </c>
      <c r="D232" s="41">
        <f t="shared" si="28"/>
        <v>0.50751243781094513</v>
      </c>
      <c r="E232" s="41">
        <f t="shared" si="29"/>
        <v>0</v>
      </c>
      <c r="F232" s="41">
        <f t="shared" si="30"/>
        <v>0</v>
      </c>
      <c r="G232" s="41">
        <f t="shared" si="31"/>
        <v>0</v>
      </c>
      <c r="H232" s="41">
        <f t="shared" si="35"/>
        <v>0</v>
      </c>
      <c r="I232" s="41">
        <f t="shared" si="32"/>
        <v>0</v>
      </c>
      <c r="J232" s="37"/>
      <c r="K232" s="37"/>
    </row>
    <row r="233" spans="1:11" x14ac:dyDescent="0.25">
      <c r="A233" s="39">
        <f t="shared" si="33"/>
        <v>215</v>
      </c>
      <c r="B233" s="40">
        <f t="shared" si="27"/>
        <v>122358</v>
      </c>
      <c r="C233" s="41">
        <f t="shared" si="34"/>
        <v>0</v>
      </c>
      <c r="D233" s="41">
        <f t="shared" si="28"/>
        <v>0.50751243781094513</v>
      </c>
      <c r="E233" s="41">
        <f t="shared" si="29"/>
        <v>0</v>
      </c>
      <c r="F233" s="41">
        <f t="shared" si="30"/>
        <v>0</v>
      </c>
      <c r="G233" s="41">
        <f t="shared" si="31"/>
        <v>0</v>
      </c>
      <c r="H233" s="41">
        <f t="shared" si="35"/>
        <v>0</v>
      </c>
      <c r="I233" s="41">
        <f t="shared" si="32"/>
        <v>0</v>
      </c>
      <c r="J233" s="37"/>
      <c r="K233" s="37"/>
    </row>
    <row r="234" spans="1:11" x14ac:dyDescent="0.25">
      <c r="A234" s="39">
        <f t="shared" si="33"/>
        <v>216</v>
      </c>
      <c r="B234" s="40">
        <f t="shared" si="27"/>
        <v>122723</v>
      </c>
      <c r="C234" s="41">
        <f t="shared" si="34"/>
        <v>0</v>
      </c>
      <c r="D234" s="41">
        <f t="shared" si="28"/>
        <v>0.50751243781094513</v>
      </c>
      <c r="E234" s="41">
        <f t="shared" si="29"/>
        <v>0</v>
      </c>
      <c r="F234" s="41">
        <f t="shared" si="30"/>
        <v>0</v>
      </c>
      <c r="G234" s="41">
        <f t="shared" si="31"/>
        <v>0</v>
      </c>
      <c r="H234" s="41">
        <f t="shared" si="35"/>
        <v>0</v>
      </c>
      <c r="I234" s="41">
        <f t="shared" si="32"/>
        <v>0</v>
      </c>
      <c r="J234" s="37"/>
      <c r="K234" s="37"/>
    </row>
    <row r="235" spans="1:11" x14ac:dyDescent="0.25">
      <c r="A235" s="39">
        <f t="shared" si="33"/>
        <v>217</v>
      </c>
      <c r="B235" s="40">
        <f t="shared" si="27"/>
        <v>123089</v>
      </c>
      <c r="C235" s="41">
        <f t="shared" si="34"/>
        <v>0</v>
      </c>
      <c r="D235" s="41">
        <f t="shared" si="28"/>
        <v>0.50751243781094513</v>
      </c>
      <c r="E235" s="41">
        <f t="shared" si="29"/>
        <v>0</v>
      </c>
      <c r="F235" s="41">
        <f t="shared" si="30"/>
        <v>0</v>
      </c>
      <c r="G235" s="41">
        <f t="shared" si="31"/>
        <v>0</v>
      </c>
      <c r="H235" s="41">
        <f t="shared" si="35"/>
        <v>0</v>
      </c>
      <c r="I235" s="41">
        <f t="shared" si="32"/>
        <v>0</v>
      </c>
      <c r="J235" s="37"/>
      <c r="K235" s="37"/>
    </row>
    <row r="236" spans="1:11" x14ac:dyDescent="0.25">
      <c r="A236" s="39">
        <f t="shared" si="33"/>
        <v>218</v>
      </c>
      <c r="B236" s="40">
        <f t="shared" si="27"/>
        <v>123454</v>
      </c>
      <c r="C236" s="41">
        <f t="shared" si="34"/>
        <v>0</v>
      </c>
      <c r="D236" s="41">
        <f t="shared" si="28"/>
        <v>0.50751243781094513</v>
      </c>
      <c r="E236" s="41">
        <f t="shared" si="29"/>
        <v>0</v>
      </c>
      <c r="F236" s="41">
        <f t="shared" si="30"/>
        <v>0</v>
      </c>
      <c r="G236" s="41">
        <f t="shared" si="31"/>
        <v>0</v>
      </c>
      <c r="H236" s="41">
        <f t="shared" si="35"/>
        <v>0</v>
      </c>
      <c r="I236" s="41">
        <f t="shared" si="32"/>
        <v>0</v>
      </c>
      <c r="J236" s="37"/>
      <c r="K236" s="37"/>
    </row>
    <row r="237" spans="1:11" x14ac:dyDescent="0.25">
      <c r="A237" s="39">
        <f t="shared" si="33"/>
        <v>219</v>
      </c>
      <c r="B237" s="40">
        <f t="shared" si="27"/>
        <v>123819</v>
      </c>
      <c r="C237" s="41">
        <f t="shared" si="34"/>
        <v>0</v>
      </c>
      <c r="D237" s="41">
        <f t="shared" si="28"/>
        <v>0.50751243781094513</v>
      </c>
      <c r="E237" s="41">
        <f t="shared" si="29"/>
        <v>0</v>
      </c>
      <c r="F237" s="41">
        <f t="shared" si="30"/>
        <v>0</v>
      </c>
      <c r="G237" s="41">
        <f t="shared" si="31"/>
        <v>0</v>
      </c>
      <c r="H237" s="41">
        <f t="shared" si="35"/>
        <v>0</v>
      </c>
      <c r="I237" s="41">
        <f t="shared" si="32"/>
        <v>0</v>
      </c>
      <c r="J237" s="37"/>
      <c r="K237" s="37"/>
    </row>
    <row r="238" spans="1:11" x14ac:dyDescent="0.25">
      <c r="A238" s="39">
        <f t="shared" si="33"/>
        <v>220</v>
      </c>
      <c r="B238" s="40">
        <f t="shared" si="27"/>
        <v>124184</v>
      </c>
      <c r="C238" s="41">
        <f t="shared" si="34"/>
        <v>0</v>
      </c>
      <c r="D238" s="41">
        <f t="shared" si="28"/>
        <v>0.50751243781094513</v>
      </c>
      <c r="E238" s="41">
        <f t="shared" si="29"/>
        <v>0</v>
      </c>
      <c r="F238" s="41">
        <f t="shared" si="30"/>
        <v>0</v>
      </c>
      <c r="G238" s="41">
        <f t="shared" si="31"/>
        <v>0</v>
      </c>
      <c r="H238" s="41">
        <f t="shared" si="35"/>
        <v>0</v>
      </c>
      <c r="I238" s="41">
        <f t="shared" si="32"/>
        <v>0</v>
      </c>
      <c r="J238" s="37"/>
      <c r="K238" s="37"/>
    </row>
    <row r="239" spans="1:11" x14ac:dyDescent="0.25">
      <c r="A239" s="39">
        <f t="shared" si="33"/>
        <v>221</v>
      </c>
      <c r="B239" s="40">
        <f t="shared" si="27"/>
        <v>124550</v>
      </c>
      <c r="C239" s="41">
        <f t="shared" si="34"/>
        <v>0</v>
      </c>
      <c r="D239" s="41">
        <f t="shared" si="28"/>
        <v>0.50751243781094513</v>
      </c>
      <c r="E239" s="41">
        <f t="shared" si="29"/>
        <v>0</v>
      </c>
      <c r="F239" s="41">
        <f t="shared" si="30"/>
        <v>0</v>
      </c>
      <c r="G239" s="41">
        <f t="shared" si="31"/>
        <v>0</v>
      </c>
      <c r="H239" s="41">
        <f t="shared" si="35"/>
        <v>0</v>
      </c>
      <c r="I239" s="41">
        <f t="shared" si="32"/>
        <v>0</v>
      </c>
      <c r="J239" s="37"/>
      <c r="K239" s="37"/>
    </row>
    <row r="240" spans="1:11" x14ac:dyDescent="0.25">
      <c r="A240" s="39">
        <f t="shared" si="33"/>
        <v>222</v>
      </c>
      <c r="B240" s="40">
        <f t="shared" si="27"/>
        <v>124915</v>
      </c>
      <c r="C240" s="41">
        <f t="shared" si="34"/>
        <v>0</v>
      </c>
      <c r="D240" s="41">
        <f t="shared" si="28"/>
        <v>0.50751243781094513</v>
      </c>
      <c r="E240" s="41">
        <f t="shared" si="29"/>
        <v>0</v>
      </c>
      <c r="F240" s="41">
        <f t="shared" si="30"/>
        <v>0</v>
      </c>
      <c r="G240" s="41">
        <f t="shared" si="31"/>
        <v>0</v>
      </c>
      <c r="H240" s="41">
        <f t="shared" si="35"/>
        <v>0</v>
      </c>
      <c r="I240" s="41">
        <f t="shared" si="32"/>
        <v>0</v>
      </c>
      <c r="J240" s="37"/>
      <c r="K240" s="37"/>
    </row>
    <row r="241" spans="1:11" x14ac:dyDescent="0.25">
      <c r="A241" s="39">
        <f t="shared" si="33"/>
        <v>223</v>
      </c>
      <c r="B241" s="40">
        <f t="shared" si="27"/>
        <v>125280</v>
      </c>
      <c r="C241" s="41">
        <f t="shared" si="34"/>
        <v>0</v>
      </c>
      <c r="D241" s="41">
        <f t="shared" si="28"/>
        <v>0.50751243781094513</v>
      </c>
      <c r="E241" s="41">
        <f t="shared" si="29"/>
        <v>0</v>
      </c>
      <c r="F241" s="41">
        <f t="shared" si="30"/>
        <v>0</v>
      </c>
      <c r="G241" s="41">
        <f t="shared" si="31"/>
        <v>0</v>
      </c>
      <c r="H241" s="41">
        <f t="shared" si="35"/>
        <v>0</v>
      </c>
      <c r="I241" s="41">
        <f t="shared" si="32"/>
        <v>0</v>
      </c>
      <c r="J241" s="37"/>
      <c r="K241" s="37"/>
    </row>
    <row r="242" spans="1:11" x14ac:dyDescent="0.25">
      <c r="A242" s="39">
        <f t="shared" si="33"/>
        <v>224</v>
      </c>
      <c r="B242" s="40">
        <f t="shared" si="27"/>
        <v>125645</v>
      </c>
      <c r="C242" s="41">
        <f t="shared" si="34"/>
        <v>0</v>
      </c>
      <c r="D242" s="41">
        <f t="shared" si="28"/>
        <v>0.50751243781094513</v>
      </c>
      <c r="E242" s="41">
        <f t="shared" si="29"/>
        <v>0</v>
      </c>
      <c r="F242" s="41">
        <f t="shared" si="30"/>
        <v>0</v>
      </c>
      <c r="G242" s="41">
        <f t="shared" si="31"/>
        <v>0</v>
      </c>
      <c r="H242" s="41">
        <f t="shared" si="35"/>
        <v>0</v>
      </c>
      <c r="I242" s="41">
        <f t="shared" si="32"/>
        <v>0</v>
      </c>
      <c r="J242" s="37"/>
      <c r="K242" s="37"/>
    </row>
    <row r="243" spans="1:11" x14ac:dyDescent="0.25">
      <c r="A243" s="39">
        <f t="shared" si="33"/>
        <v>225</v>
      </c>
      <c r="B243" s="40">
        <f t="shared" si="27"/>
        <v>126011</v>
      </c>
      <c r="C243" s="41">
        <f t="shared" si="34"/>
        <v>0</v>
      </c>
      <c r="D243" s="41">
        <f t="shared" si="28"/>
        <v>0.50751243781094513</v>
      </c>
      <c r="E243" s="41">
        <f t="shared" si="29"/>
        <v>0</v>
      </c>
      <c r="F243" s="41">
        <f t="shared" si="30"/>
        <v>0</v>
      </c>
      <c r="G243" s="41">
        <f t="shared" si="31"/>
        <v>0</v>
      </c>
      <c r="H243" s="41">
        <f t="shared" si="35"/>
        <v>0</v>
      </c>
      <c r="I243" s="41">
        <f t="shared" si="32"/>
        <v>0</v>
      </c>
      <c r="J243" s="37"/>
      <c r="K243" s="37"/>
    </row>
    <row r="244" spans="1:11" x14ac:dyDescent="0.25">
      <c r="A244" s="39">
        <f t="shared" si="33"/>
        <v>226</v>
      </c>
      <c r="B244" s="40">
        <f t="shared" si="27"/>
        <v>126376</v>
      </c>
      <c r="C244" s="41">
        <f t="shared" si="34"/>
        <v>0</v>
      </c>
      <c r="D244" s="41">
        <f t="shared" si="28"/>
        <v>0.50751243781094513</v>
      </c>
      <c r="E244" s="41">
        <f t="shared" si="29"/>
        <v>0</v>
      </c>
      <c r="F244" s="41">
        <f t="shared" si="30"/>
        <v>0</v>
      </c>
      <c r="G244" s="41">
        <f t="shared" si="31"/>
        <v>0</v>
      </c>
      <c r="H244" s="41">
        <f t="shared" si="35"/>
        <v>0</v>
      </c>
      <c r="I244" s="41">
        <f t="shared" si="32"/>
        <v>0</v>
      </c>
      <c r="J244" s="37"/>
      <c r="K244" s="37"/>
    </row>
    <row r="245" spans="1:11" x14ac:dyDescent="0.25">
      <c r="A245" s="39">
        <f t="shared" si="33"/>
        <v>227</v>
      </c>
      <c r="B245" s="40">
        <f t="shared" si="27"/>
        <v>126741</v>
      </c>
      <c r="C245" s="41">
        <f t="shared" si="34"/>
        <v>0</v>
      </c>
      <c r="D245" s="41">
        <f t="shared" si="28"/>
        <v>0.50751243781094513</v>
      </c>
      <c r="E245" s="41">
        <f t="shared" si="29"/>
        <v>0</v>
      </c>
      <c r="F245" s="41">
        <f t="shared" si="30"/>
        <v>0</v>
      </c>
      <c r="G245" s="41">
        <f t="shared" si="31"/>
        <v>0</v>
      </c>
      <c r="H245" s="41">
        <f t="shared" si="35"/>
        <v>0</v>
      </c>
      <c r="I245" s="41">
        <f t="shared" si="32"/>
        <v>0</v>
      </c>
      <c r="J245" s="37"/>
      <c r="K245" s="37"/>
    </row>
    <row r="246" spans="1:11" x14ac:dyDescent="0.25">
      <c r="A246" s="39">
        <f t="shared" si="33"/>
        <v>228</v>
      </c>
      <c r="B246" s="40">
        <f t="shared" si="27"/>
        <v>127106</v>
      </c>
      <c r="C246" s="41">
        <f t="shared" si="34"/>
        <v>0</v>
      </c>
      <c r="D246" s="41">
        <f t="shared" si="28"/>
        <v>0.50751243781094513</v>
      </c>
      <c r="E246" s="41">
        <f t="shared" si="29"/>
        <v>0</v>
      </c>
      <c r="F246" s="41">
        <f t="shared" si="30"/>
        <v>0</v>
      </c>
      <c r="G246" s="41">
        <f t="shared" si="31"/>
        <v>0</v>
      </c>
      <c r="H246" s="41">
        <f t="shared" si="35"/>
        <v>0</v>
      </c>
      <c r="I246" s="41">
        <f t="shared" si="32"/>
        <v>0</v>
      </c>
      <c r="J246" s="37"/>
      <c r="K246" s="37"/>
    </row>
    <row r="247" spans="1:11" x14ac:dyDescent="0.25">
      <c r="A247" s="39">
        <f t="shared" si="33"/>
        <v>229</v>
      </c>
      <c r="B247" s="40">
        <f t="shared" si="27"/>
        <v>127472</v>
      </c>
      <c r="C247" s="41">
        <f t="shared" si="34"/>
        <v>0</v>
      </c>
      <c r="D247" s="41">
        <f t="shared" si="28"/>
        <v>0.50751243781094513</v>
      </c>
      <c r="E247" s="41">
        <f t="shared" si="29"/>
        <v>0</v>
      </c>
      <c r="F247" s="41">
        <f t="shared" si="30"/>
        <v>0</v>
      </c>
      <c r="G247" s="41">
        <f t="shared" si="31"/>
        <v>0</v>
      </c>
      <c r="H247" s="41">
        <f t="shared" si="35"/>
        <v>0</v>
      </c>
      <c r="I247" s="41">
        <f t="shared" si="32"/>
        <v>0</v>
      </c>
      <c r="J247" s="37"/>
      <c r="K247" s="37"/>
    </row>
    <row r="248" spans="1:11" x14ac:dyDescent="0.25">
      <c r="A248" s="39">
        <f t="shared" si="33"/>
        <v>230</v>
      </c>
      <c r="B248" s="40">
        <f t="shared" si="27"/>
        <v>127837</v>
      </c>
      <c r="C248" s="41">
        <f t="shared" si="34"/>
        <v>0</v>
      </c>
      <c r="D248" s="41">
        <f t="shared" si="28"/>
        <v>0.50751243781094513</v>
      </c>
      <c r="E248" s="41">
        <f t="shared" si="29"/>
        <v>0</v>
      </c>
      <c r="F248" s="41">
        <f t="shared" si="30"/>
        <v>0</v>
      </c>
      <c r="G248" s="41">
        <f t="shared" si="31"/>
        <v>0</v>
      </c>
      <c r="H248" s="41">
        <f t="shared" si="35"/>
        <v>0</v>
      </c>
      <c r="I248" s="41">
        <f t="shared" si="32"/>
        <v>0</v>
      </c>
      <c r="J248" s="37"/>
      <c r="K248" s="37"/>
    </row>
    <row r="249" spans="1:11" x14ac:dyDescent="0.25">
      <c r="A249" s="39">
        <f t="shared" si="33"/>
        <v>231</v>
      </c>
      <c r="B249" s="40">
        <f t="shared" si="27"/>
        <v>128202</v>
      </c>
      <c r="C249" s="41">
        <f t="shared" si="34"/>
        <v>0</v>
      </c>
      <c r="D249" s="41">
        <f t="shared" si="28"/>
        <v>0.50751243781094513</v>
      </c>
      <c r="E249" s="41">
        <f t="shared" si="29"/>
        <v>0</v>
      </c>
      <c r="F249" s="41">
        <f t="shared" si="30"/>
        <v>0</v>
      </c>
      <c r="G249" s="41">
        <f t="shared" si="31"/>
        <v>0</v>
      </c>
      <c r="H249" s="41">
        <f t="shared" si="35"/>
        <v>0</v>
      </c>
      <c r="I249" s="41">
        <f t="shared" si="32"/>
        <v>0</v>
      </c>
      <c r="J249" s="37"/>
      <c r="K249" s="37"/>
    </row>
    <row r="250" spans="1:11" x14ac:dyDescent="0.25">
      <c r="A250" s="39">
        <f t="shared" si="33"/>
        <v>232</v>
      </c>
      <c r="B250" s="40">
        <f t="shared" si="27"/>
        <v>128567</v>
      </c>
      <c r="C250" s="41">
        <f t="shared" si="34"/>
        <v>0</v>
      </c>
      <c r="D250" s="41">
        <f t="shared" si="28"/>
        <v>0.50751243781094513</v>
      </c>
      <c r="E250" s="41">
        <f t="shared" si="29"/>
        <v>0</v>
      </c>
      <c r="F250" s="41">
        <f t="shared" si="30"/>
        <v>0</v>
      </c>
      <c r="G250" s="41">
        <f t="shared" si="31"/>
        <v>0</v>
      </c>
      <c r="H250" s="41">
        <f t="shared" si="35"/>
        <v>0</v>
      </c>
      <c r="I250" s="41">
        <f t="shared" si="32"/>
        <v>0</v>
      </c>
      <c r="J250" s="37"/>
      <c r="K250" s="37"/>
    </row>
    <row r="251" spans="1:11" x14ac:dyDescent="0.25">
      <c r="A251" s="39">
        <f t="shared" si="33"/>
        <v>233</v>
      </c>
      <c r="B251" s="40">
        <f t="shared" si="27"/>
        <v>128933</v>
      </c>
      <c r="C251" s="41">
        <f t="shared" si="34"/>
        <v>0</v>
      </c>
      <c r="D251" s="41">
        <f t="shared" si="28"/>
        <v>0.50751243781094513</v>
      </c>
      <c r="E251" s="41">
        <f t="shared" si="29"/>
        <v>0</v>
      </c>
      <c r="F251" s="41">
        <f t="shared" si="30"/>
        <v>0</v>
      </c>
      <c r="G251" s="41">
        <f t="shared" si="31"/>
        <v>0</v>
      </c>
      <c r="H251" s="41">
        <f t="shared" si="35"/>
        <v>0</v>
      </c>
      <c r="I251" s="41">
        <f t="shared" si="32"/>
        <v>0</v>
      </c>
      <c r="J251" s="37"/>
      <c r="K251" s="37"/>
    </row>
    <row r="252" spans="1:11" x14ac:dyDescent="0.25">
      <c r="A252" s="39">
        <f t="shared" si="33"/>
        <v>234</v>
      </c>
      <c r="B252" s="40">
        <f t="shared" si="27"/>
        <v>129298</v>
      </c>
      <c r="C252" s="41">
        <f t="shared" si="34"/>
        <v>0</v>
      </c>
      <c r="D252" s="41">
        <f t="shared" si="28"/>
        <v>0.50751243781094513</v>
      </c>
      <c r="E252" s="41">
        <f t="shared" si="29"/>
        <v>0</v>
      </c>
      <c r="F252" s="41">
        <f t="shared" si="30"/>
        <v>0</v>
      </c>
      <c r="G252" s="41">
        <f t="shared" si="31"/>
        <v>0</v>
      </c>
      <c r="H252" s="41">
        <f t="shared" si="35"/>
        <v>0</v>
      </c>
      <c r="I252" s="41">
        <f t="shared" si="32"/>
        <v>0</v>
      </c>
      <c r="J252" s="37"/>
      <c r="K252" s="37"/>
    </row>
    <row r="253" spans="1:11" x14ac:dyDescent="0.25">
      <c r="A253" s="39">
        <f t="shared" si="33"/>
        <v>235</v>
      </c>
      <c r="B253" s="40">
        <f t="shared" si="27"/>
        <v>129663</v>
      </c>
      <c r="C253" s="41">
        <f t="shared" si="34"/>
        <v>0</v>
      </c>
      <c r="D253" s="41">
        <f t="shared" si="28"/>
        <v>0.50751243781094513</v>
      </c>
      <c r="E253" s="41">
        <f t="shared" si="29"/>
        <v>0</v>
      </c>
      <c r="F253" s="41">
        <f t="shared" si="30"/>
        <v>0</v>
      </c>
      <c r="G253" s="41">
        <f t="shared" si="31"/>
        <v>0</v>
      </c>
      <c r="H253" s="41">
        <f t="shared" si="35"/>
        <v>0</v>
      </c>
      <c r="I253" s="41">
        <f t="shared" si="32"/>
        <v>0</v>
      </c>
      <c r="J253" s="37"/>
      <c r="K253" s="37"/>
    </row>
    <row r="254" spans="1:11" x14ac:dyDescent="0.25">
      <c r="A254" s="39">
        <f t="shared" si="33"/>
        <v>236</v>
      </c>
      <c r="B254" s="40">
        <f t="shared" si="27"/>
        <v>130028</v>
      </c>
      <c r="C254" s="41">
        <f t="shared" si="34"/>
        <v>0</v>
      </c>
      <c r="D254" s="41">
        <f t="shared" si="28"/>
        <v>0.50751243781094513</v>
      </c>
      <c r="E254" s="41">
        <f t="shared" si="29"/>
        <v>0</v>
      </c>
      <c r="F254" s="41">
        <f t="shared" si="30"/>
        <v>0</v>
      </c>
      <c r="G254" s="41">
        <f t="shared" si="31"/>
        <v>0</v>
      </c>
      <c r="H254" s="41">
        <f t="shared" si="35"/>
        <v>0</v>
      </c>
      <c r="I254" s="41">
        <f t="shared" si="32"/>
        <v>0</v>
      </c>
      <c r="J254" s="37"/>
      <c r="K254" s="37"/>
    </row>
    <row r="255" spans="1:11" x14ac:dyDescent="0.25">
      <c r="A255" s="39">
        <f t="shared" si="33"/>
        <v>237</v>
      </c>
      <c r="B255" s="40">
        <f t="shared" si="27"/>
        <v>130394</v>
      </c>
      <c r="C255" s="41">
        <f t="shared" si="34"/>
        <v>0</v>
      </c>
      <c r="D255" s="41">
        <f t="shared" si="28"/>
        <v>0.50751243781094513</v>
      </c>
      <c r="E255" s="41">
        <f t="shared" si="29"/>
        <v>0</v>
      </c>
      <c r="F255" s="41">
        <f t="shared" si="30"/>
        <v>0</v>
      </c>
      <c r="G255" s="41">
        <f t="shared" si="31"/>
        <v>0</v>
      </c>
      <c r="H255" s="41">
        <f t="shared" si="35"/>
        <v>0</v>
      </c>
      <c r="I255" s="41">
        <f t="shared" si="32"/>
        <v>0</v>
      </c>
      <c r="J255" s="37"/>
      <c r="K255" s="37"/>
    </row>
    <row r="256" spans="1:11" x14ac:dyDescent="0.25">
      <c r="A256" s="39">
        <f t="shared" si="33"/>
        <v>238</v>
      </c>
      <c r="B256" s="40">
        <f t="shared" si="27"/>
        <v>130759</v>
      </c>
      <c r="C256" s="41">
        <f t="shared" si="34"/>
        <v>0</v>
      </c>
      <c r="D256" s="41">
        <f t="shared" si="28"/>
        <v>0.50751243781094513</v>
      </c>
      <c r="E256" s="41">
        <f t="shared" si="29"/>
        <v>0</v>
      </c>
      <c r="F256" s="41">
        <f t="shared" si="30"/>
        <v>0</v>
      </c>
      <c r="G256" s="41">
        <f t="shared" si="31"/>
        <v>0</v>
      </c>
      <c r="H256" s="41">
        <f t="shared" si="35"/>
        <v>0</v>
      </c>
      <c r="I256" s="41">
        <f t="shared" si="32"/>
        <v>0</v>
      </c>
      <c r="J256" s="37"/>
      <c r="K256" s="37"/>
    </row>
    <row r="257" spans="1:11" x14ac:dyDescent="0.25">
      <c r="A257" s="39">
        <f t="shared" si="33"/>
        <v>239</v>
      </c>
      <c r="B257" s="40">
        <f t="shared" si="27"/>
        <v>131124</v>
      </c>
      <c r="C257" s="41">
        <f t="shared" si="34"/>
        <v>0</v>
      </c>
      <c r="D257" s="41">
        <f t="shared" si="28"/>
        <v>0.50751243781094513</v>
      </c>
      <c r="E257" s="41">
        <f t="shared" si="29"/>
        <v>0</v>
      </c>
      <c r="F257" s="41">
        <f t="shared" si="30"/>
        <v>0</v>
      </c>
      <c r="G257" s="41">
        <f t="shared" si="31"/>
        <v>0</v>
      </c>
      <c r="H257" s="41">
        <f t="shared" si="35"/>
        <v>0</v>
      </c>
      <c r="I257" s="41">
        <f t="shared" si="32"/>
        <v>0</v>
      </c>
      <c r="J257" s="37"/>
      <c r="K257" s="37"/>
    </row>
    <row r="258" spans="1:11" x14ac:dyDescent="0.25">
      <c r="A258" s="39">
        <f t="shared" si="33"/>
        <v>240</v>
      </c>
      <c r="B258" s="40">
        <f t="shared" si="27"/>
        <v>131489</v>
      </c>
      <c r="C258" s="41">
        <f t="shared" si="34"/>
        <v>0</v>
      </c>
      <c r="D258" s="41">
        <f t="shared" si="28"/>
        <v>0.50751243781094513</v>
      </c>
      <c r="E258" s="41">
        <f t="shared" si="29"/>
        <v>0</v>
      </c>
      <c r="F258" s="41">
        <f t="shared" si="30"/>
        <v>0</v>
      </c>
      <c r="G258" s="41">
        <f t="shared" si="31"/>
        <v>0</v>
      </c>
      <c r="H258" s="41">
        <f t="shared" si="35"/>
        <v>0</v>
      </c>
      <c r="I258" s="41">
        <f t="shared" si="32"/>
        <v>0</v>
      </c>
      <c r="J258" s="37"/>
      <c r="K258" s="37"/>
    </row>
    <row r="259" spans="1:11" x14ac:dyDescent="0.25">
      <c r="A259" s="39">
        <f t="shared" si="33"/>
        <v>241</v>
      </c>
      <c r="B259" s="40">
        <f t="shared" si="27"/>
        <v>131855</v>
      </c>
      <c r="C259" s="41">
        <f t="shared" si="34"/>
        <v>0</v>
      </c>
      <c r="D259" s="41">
        <f t="shared" si="28"/>
        <v>0.50751243781094513</v>
      </c>
      <c r="E259" s="41">
        <f t="shared" si="29"/>
        <v>0</v>
      </c>
      <c r="F259" s="41">
        <f t="shared" si="30"/>
        <v>0</v>
      </c>
      <c r="G259" s="41">
        <f t="shared" si="31"/>
        <v>0</v>
      </c>
      <c r="H259" s="41">
        <f t="shared" si="35"/>
        <v>0</v>
      </c>
      <c r="I259" s="41">
        <f t="shared" si="32"/>
        <v>0</v>
      </c>
      <c r="J259" s="37"/>
      <c r="K259" s="37"/>
    </row>
    <row r="260" spans="1:11" x14ac:dyDescent="0.25">
      <c r="A260" s="39">
        <f t="shared" si="33"/>
        <v>242</v>
      </c>
      <c r="B260" s="40">
        <f t="shared" si="27"/>
        <v>132220</v>
      </c>
      <c r="C260" s="41">
        <f t="shared" si="34"/>
        <v>0</v>
      </c>
      <c r="D260" s="41">
        <f t="shared" si="28"/>
        <v>0.50751243781094513</v>
      </c>
      <c r="E260" s="41">
        <f t="shared" si="29"/>
        <v>0</v>
      </c>
      <c r="F260" s="41">
        <f t="shared" si="30"/>
        <v>0</v>
      </c>
      <c r="G260" s="41">
        <f t="shared" si="31"/>
        <v>0</v>
      </c>
      <c r="H260" s="41">
        <f t="shared" si="35"/>
        <v>0</v>
      </c>
      <c r="I260" s="41">
        <f t="shared" si="32"/>
        <v>0</v>
      </c>
      <c r="J260" s="37"/>
      <c r="K260" s="37"/>
    </row>
    <row r="261" spans="1:11" x14ac:dyDescent="0.25">
      <c r="A261" s="39">
        <f t="shared" si="33"/>
        <v>243</v>
      </c>
      <c r="B261" s="40">
        <f t="shared" si="27"/>
        <v>132585</v>
      </c>
      <c r="C261" s="41">
        <f t="shared" si="34"/>
        <v>0</v>
      </c>
      <c r="D261" s="41">
        <f t="shared" si="28"/>
        <v>0.50751243781094513</v>
      </c>
      <c r="E261" s="41">
        <f t="shared" si="29"/>
        <v>0</v>
      </c>
      <c r="F261" s="41">
        <f t="shared" si="30"/>
        <v>0</v>
      </c>
      <c r="G261" s="41">
        <f t="shared" si="31"/>
        <v>0</v>
      </c>
      <c r="H261" s="41">
        <f t="shared" si="35"/>
        <v>0</v>
      </c>
      <c r="I261" s="41">
        <f t="shared" si="32"/>
        <v>0</v>
      </c>
      <c r="J261" s="37"/>
      <c r="K261" s="37"/>
    </row>
    <row r="262" spans="1:11" x14ac:dyDescent="0.25">
      <c r="A262" s="39">
        <f t="shared" si="33"/>
        <v>244</v>
      </c>
      <c r="B262" s="40">
        <f t="shared" si="27"/>
        <v>132950</v>
      </c>
      <c r="C262" s="41">
        <f t="shared" si="34"/>
        <v>0</v>
      </c>
      <c r="D262" s="41">
        <f t="shared" si="28"/>
        <v>0.50751243781094513</v>
      </c>
      <c r="E262" s="41">
        <f t="shared" si="29"/>
        <v>0</v>
      </c>
      <c r="F262" s="41">
        <f t="shared" si="30"/>
        <v>0</v>
      </c>
      <c r="G262" s="41">
        <f t="shared" si="31"/>
        <v>0</v>
      </c>
      <c r="H262" s="41">
        <f t="shared" si="35"/>
        <v>0</v>
      </c>
      <c r="I262" s="41">
        <f t="shared" si="32"/>
        <v>0</v>
      </c>
      <c r="J262" s="37"/>
      <c r="K262" s="37"/>
    </row>
    <row r="263" spans="1:11" x14ac:dyDescent="0.25">
      <c r="A263" s="39">
        <f t="shared" si="33"/>
        <v>245</v>
      </c>
      <c r="B263" s="40">
        <f t="shared" si="27"/>
        <v>133316</v>
      </c>
      <c r="C263" s="41">
        <f t="shared" si="34"/>
        <v>0</v>
      </c>
      <c r="D263" s="41">
        <f t="shared" si="28"/>
        <v>0.50751243781094513</v>
      </c>
      <c r="E263" s="41">
        <f t="shared" si="29"/>
        <v>0</v>
      </c>
      <c r="F263" s="41">
        <f t="shared" si="30"/>
        <v>0</v>
      </c>
      <c r="G263" s="41">
        <f t="shared" si="31"/>
        <v>0</v>
      </c>
      <c r="H263" s="41">
        <f t="shared" si="35"/>
        <v>0</v>
      </c>
      <c r="I263" s="41">
        <f t="shared" si="32"/>
        <v>0</v>
      </c>
      <c r="J263" s="37"/>
      <c r="K263" s="37"/>
    </row>
    <row r="264" spans="1:11" x14ac:dyDescent="0.25">
      <c r="A264" s="39">
        <f t="shared" si="33"/>
        <v>246</v>
      </c>
      <c r="B264" s="40">
        <f t="shared" si="27"/>
        <v>133681</v>
      </c>
      <c r="C264" s="41">
        <f t="shared" si="34"/>
        <v>0</v>
      </c>
      <c r="D264" s="41">
        <f t="shared" si="28"/>
        <v>0.50751243781094513</v>
      </c>
      <c r="E264" s="41">
        <f t="shared" si="29"/>
        <v>0</v>
      </c>
      <c r="F264" s="41">
        <f t="shared" si="30"/>
        <v>0</v>
      </c>
      <c r="G264" s="41">
        <f t="shared" si="31"/>
        <v>0</v>
      </c>
      <c r="H264" s="41">
        <f t="shared" si="35"/>
        <v>0</v>
      </c>
      <c r="I264" s="41">
        <f t="shared" si="32"/>
        <v>0</v>
      </c>
      <c r="J264" s="37"/>
      <c r="K264" s="37"/>
    </row>
    <row r="265" spans="1:11" x14ac:dyDescent="0.25">
      <c r="A265" s="39">
        <f t="shared" si="33"/>
        <v>247</v>
      </c>
      <c r="B265" s="40">
        <f t="shared" si="27"/>
        <v>134046</v>
      </c>
      <c r="C265" s="41">
        <f t="shared" si="34"/>
        <v>0</v>
      </c>
      <c r="D265" s="41">
        <f t="shared" si="28"/>
        <v>0.50751243781094513</v>
      </c>
      <c r="E265" s="41">
        <f t="shared" si="29"/>
        <v>0</v>
      </c>
      <c r="F265" s="41">
        <f t="shared" si="30"/>
        <v>0</v>
      </c>
      <c r="G265" s="41">
        <f t="shared" si="31"/>
        <v>0</v>
      </c>
      <c r="H265" s="41">
        <f t="shared" si="35"/>
        <v>0</v>
      </c>
      <c r="I265" s="41">
        <f t="shared" si="32"/>
        <v>0</v>
      </c>
      <c r="J265" s="37"/>
      <c r="K265" s="37"/>
    </row>
    <row r="266" spans="1:11" x14ac:dyDescent="0.25">
      <c r="A266" s="39">
        <f t="shared" si="33"/>
        <v>248</v>
      </c>
      <c r="B266" s="40">
        <f t="shared" si="27"/>
        <v>134411</v>
      </c>
      <c r="C266" s="41">
        <f t="shared" si="34"/>
        <v>0</v>
      </c>
      <c r="D266" s="41">
        <f t="shared" si="28"/>
        <v>0.50751243781094513</v>
      </c>
      <c r="E266" s="41">
        <f t="shared" si="29"/>
        <v>0</v>
      </c>
      <c r="F266" s="41">
        <f t="shared" si="30"/>
        <v>0</v>
      </c>
      <c r="G266" s="41">
        <f t="shared" si="31"/>
        <v>0</v>
      </c>
      <c r="H266" s="41">
        <f t="shared" si="35"/>
        <v>0</v>
      </c>
      <c r="I266" s="41">
        <f t="shared" si="32"/>
        <v>0</v>
      </c>
      <c r="J266" s="37"/>
      <c r="K266" s="37"/>
    </row>
    <row r="267" spans="1:11" x14ac:dyDescent="0.25">
      <c r="A267" s="39">
        <f t="shared" si="33"/>
        <v>249</v>
      </c>
      <c r="B267" s="40">
        <f t="shared" si="27"/>
        <v>134777</v>
      </c>
      <c r="C267" s="41">
        <f t="shared" si="34"/>
        <v>0</v>
      </c>
      <c r="D267" s="41">
        <f t="shared" si="28"/>
        <v>0.50751243781094513</v>
      </c>
      <c r="E267" s="41">
        <f t="shared" si="29"/>
        <v>0</v>
      </c>
      <c r="F267" s="41">
        <f t="shared" si="30"/>
        <v>0</v>
      </c>
      <c r="G267" s="41">
        <f t="shared" si="31"/>
        <v>0</v>
      </c>
      <c r="H267" s="41">
        <f t="shared" si="35"/>
        <v>0</v>
      </c>
      <c r="I267" s="41">
        <f t="shared" si="32"/>
        <v>0</v>
      </c>
      <c r="J267" s="37"/>
      <c r="K267" s="37"/>
    </row>
    <row r="268" spans="1:11" x14ac:dyDescent="0.25">
      <c r="A268" s="39">
        <f t="shared" si="33"/>
        <v>250</v>
      </c>
      <c r="B268" s="40">
        <f t="shared" si="27"/>
        <v>135142</v>
      </c>
      <c r="C268" s="41">
        <f t="shared" si="34"/>
        <v>0</v>
      </c>
      <c r="D268" s="41">
        <f t="shared" si="28"/>
        <v>0.50751243781094513</v>
      </c>
      <c r="E268" s="41">
        <f t="shared" si="29"/>
        <v>0</v>
      </c>
      <c r="F268" s="41">
        <f t="shared" si="30"/>
        <v>0</v>
      </c>
      <c r="G268" s="41">
        <f t="shared" si="31"/>
        <v>0</v>
      </c>
      <c r="H268" s="41">
        <f t="shared" si="35"/>
        <v>0</v>
      </c>
      <c r="I268" s="41">
        <f t="shared" si="32"/>
        <v>0</v>
      </c>
      <c r="J268" s="37"/>
      <c r="K268" s="37"/>
    </row>
    <row r="269" spans="1:11" x14ac:dyDescent="0.25">
      <c r="A269" s="39">
        <f t="shared" si="33"/>
        <v>251</v>
      </c>
      <c r="B269" s="40">
        <f t="shared" si="27"/>
        <v>135507</v>
      </c>
      <c r="C269" s="41">
        <f t="shared" si="34"/>
        <v>0</v>
      </c>
      <c r="D269" s="41">
        <f t="shared" si="28"/>
        <v>0.50751243781094513</v>
      </c>
      <c r="E269" s="41">
        <f t="shared" si="29"/>
        <v>0</v>
      </c>
      <c r="F269" s="41">
        <f t="shared" si="30"/>
        <v>0</v>
      </c>
      <c r="G269" s="41">
        <f t="shared" si="31"/>
        <v>0</v>
      </c>
      <c r="H269" s="41">
        <f t="shared" si="35"/>
        <v>0</v>
      </c>
      <c r="I269" s="41">
        <f t="shared" si="32"/>
        <v>0</v>
      </c>
      <c r="J269" s="37"/>
      <c r="K269" s="37"/>
    </row>
    <row r="270" spans="1:11" x14ac:dyDescent="0.25">
      <c r="A270" s="39">
        <f t="shared" si="33"/>
        <v>252</v>
      </c>
      <c r="B270" s="40">
        <f t="shared" si="27"/>
        <v>135872</v>
      </c>
      <c r="C270" s="41">
        <f t="shared" si="34"/>
        <v>0</v>
      </c>
      <c r="D270" s="41">
        <f t="shared" si="28"/>
        <v>0.50751243781094513</v>
      </c>
      <c r="E270" s="41">
        <f t="shared" si="29"/>
        <v>0</v>
      </c>
      <c r="F270" s="41">
        <f t="shared" si="30"/>
        <v>0</v>
      </c>
      <c r="G270" s="41">
        <f t="shared" si="31"/>
        <v>0</v>
      </c>
      <c r="H270" s="41">
        <f t="shared" si="35"/>
        <v>0</v>
      </c>
      <c r="I270" s="41">
        <f t="shared" si="32"/>
        <v>0</v>
      </c>
      <c r="J270" s="37"/>
      <c r="K270" s="37"/>
    </row>
    <row r="271" spans="1:11" x14ac:dyDescent="0.25">
      <c r="A271" s="39">
        <f t="shared" si="33"/>
        <v>253</v>
      </c>
      <c r="B271" s="40">
        <f t="shared" si="27"/>
        <v>136238</v>
      </c>
      <c r="C271" s="41">
        <f t="shared" si="34"/>
        <v>0</v>
      </c>
      <c r="D271" s="41">
        <f t="shared" si="28"/>
        <v>0.50751243781094513</v>
      </c>
      <c r="E271" s="41">
        <f t="shared" si="29"/>
        <v>0</v>
      </c>
      <c r="F271" s="41">
        <f t="shared" si="30"/>
        <v>0</v>
      </c>
      <c r="G271" s="41">
        <f t="shared" si="31"/>
        <v>0</v>
      </c>
      <c r="H271" s="41">
        <f t="shared" si="35"/>
        <v>0</v>
      </c>
      <c r="I271" s="41">
        <f t="shared" si="32"/>
        <v>0</v>
      </c>
      <c r="J271" s="37"/>
      <c r="K271" s="37"/>
    </row>
    <row r="272" spans="1:11" x14ac:dyDescent="0.25">
      <c r="A272" s="39">
        <f t="shared" si="33"/>
        <v>254</v>
      </c>
      <c r="B272" s="40">
        <f t="shared" si="27"/>
        <v>136603</v>
      </c>
      <c r="C272" s="41">
        <f t="shared" si="34"/>
        <v>0</v>
      </c>
      <c r="D272" s="41">
        <f t="shared" si="28"/>
        <v>0.50751243781094513</v>
      </c>
      <c r="E272" s="41">
        <f t="shared" si="29"/>
        <v>0</v>
      </c>
      <c r="F272" s="41">
        <f t="shared" si="30"/>
        <v>0</v>
      </c>
      <c r="G272" s="41">
        <f t="shared" si="31"/>
        <v>0</v>
      </c>
      <c r="H272" s="41">
        <f t="shared" si="35"/>
        <v>0</v>
      </c>
      <c r="I272" s="41">
        <f t="shared" si="32"/>
        <v>0</v>
      </c>
      <c r="J272" s="37"/>
      <c r="K272" s="37"/>
    </row>
    <row r="273" spans="1:11" x14ac:dyDescent="0.25">
      <c r="A273" s="39">
        <f t="shared" si="33"/>
        <v>255</v>
      </c>
      <c r="B273" s="40">
        <f t="shared" si="27"/>
        <v>136968</v>
      </c>
      <c r="C273" s="41">
        <f t="shared" si="34"/>
        <v>0</v>
      </c>
      <c r="D273" s="41">
        <f t="shared" si="28"/>
        <v>0.50751243781094513</v>
      </c>
      <c r="E273" s="41">
        <f t="shared" si="29"/>
        <v>0</v>
      </c>
      <c r="F273" s="41">
        <f t="shared" si="30"/>
        <v>0</v>
      </c>
      <c r="G273" s="41">
        <f t="shared" si="31"/>
        <v>0</v>
      </c>
      <c r="H273" s="41">
        <f t="shared" si="35"/>
        <v>0</v>
      </c>
      <c r="I273" s="41">
        <f t="shared" si="32"/>
        <v>0</v>
      </c>
      <c r="J273" s="37"/>
      <c r="K273" s="37"/>
    </row>
    <row r="274" spans="1:11" x14ac:dyDescent="0.25">
      <c r="A274" s="39">
        <f t="shared" si="33"/>
        <v>256</v>
      </c>
      <c r="B274" s="40">
        <f t="shared" si="27"/>
        <v>137333</v>
      </c>
      <c r="C274" s="41">
        <f t="shared" si="34"/>
        <v>0</v>
      </c>
      <c r="D274" s="41">
        <f t="shared" si="28"/>
        <v>0.50751243781094513</v>
      </c>
      <c r="E274" s="41">
        <f t="shared" si="29"/>
        <v>0</v>
      </c>
      <c r="F274" s="41">
        <f t="shared" si="30"/>
        <v>0</v>
      </c>
      <c r="G274" s="41">
        <f t="shared" si="31"/>
        <v>0</v>
      </c>
      <c r="H274" s="41">
        <f t="shared" si="35"/>
        <v>0</v>
      </c>
      <c r="I274" s="41">
        <f t="shared" si="32"/>
        <v>0</v>
      </c>
      <c r="J274" s="37"/>
      <c r="K274" s="37"/>
    </row>
    <row r="275" spans="1:11" x14ac:dyDescent="0.25">
      <c r="A275" s="39">
        <f t="shared" si="33"/>
        <v>257</v>
      </c>
      <c r="B275" s="40">
        <f t="shared" ref="B275:B338" si="36">IF(Pay_Num&lt;&gt;"",DATE(YEAR(Loan_Start),MONTH(Loan_Start)+(Pay_Num)*12/Num_Pmt_Per_Year,DAY(Loan_Start)),"")</f>
        <v>137699</v>
      </c>
      <c r="C275" s="41">
        <f t="shared" si="34"/>
        <v>0</v>
      </c>
      <c r="D275" s="41">
        <f t="shared" ref="D275:D338" si="37">IF(Pay_Num&lt;&gt;"",Scheduled_Monthly_Payment,"")</f>
        <v>0.50751243781094513</v>
      </c>
      <c r="E275" s="41">
        <f t="shared" ref="E275:E338" si="38">IF(AND(Pay_Num&lt;&gt;"",Sched_Pay+Scheduled_Extra_Payments&lt;Beg_Bal),Scheduled_Extra_Payments,IF(AND(Pay_Num&lt;&gt;"",Beg_Bal-Sched_Pay&gt;0),Beg_Bal-Sched_Pay,IF(Pay_Num&lt;&gt;"",0,"")))</f>
        <v>0</v>
      </c>
      <c r="F275" s="41">
        <f t="shared" ref="F275:F338" si="39">IF(AND(Pay_Num&lt;&gt;"",Sched_Pay+Extra_Pay&lt;Beg_Bal),Sched_Pay+Extra_Pay,IF(Pay_Num&lt;&gt;"",Beg_Bal,""))</f>
        <v>0</v>
      </c>
      <c r="G275" s="41">
        <f t="shared" ref="G275:G338" si="40">IF(Pay_Num&lt;&gt;"",Total_Pay-Int,"")</f>
        <v>0</v>
      </c>
      <c r="H275" s="41">
        <f t="shared" si="35"/>
        <v>0</v>
      </c>
      <c r="I275" s="41">
        <f t="shared" ref="I275:I338" si="41">IF(AND(Pay_Num&lt;&gt;"",Sched_Pay+Extra_Pay&lt;Beg_Bal),Beg_Bal-Princ,IF(Pay_Num&lt;&gt;"",0,""))</f>
        <v>0</v>
      </c>
      <c r="J275" s="37"/>
      <c r="K275" s="37"/>
    </row>
    <row r="276" spans="1:11" x14ac:dyDescent="0.25">
      <c r="A276" s="39">
        <f t="shared" ref="A276:A339" si="42">IF(Values_Entered,A275+1,"")</f>
        <v>258</v>
      </c>
      <c r="B276" s="40">
        <f t="shared" si="36"/>
        <v>138064</v>
      </c>
      <c r="C276" s="41">
        <f t="shared" ref="C276:C339" si="43">IF(Pay_Num&lt;&gt;"",I275,"")</f>
        <v>0</v>
      </c>
      <c r="D276" s="41">
        <f t="shared" si="37"/>
        <v>0.50751243781094513</v>
      </c>
      <c r="E276" s="41">
        <f t="shared" si="38"/>
        <v>0</v>
      </c>
      <c r="F276" s="41">
        <f t="shared" si="39"/>
        <v>0</v>
      </c>
      <c r="G276" s="41">
        <f t="shared" si="40"/>
        <v>0</v>
      </c>
      <c r="H276" s="41">
        <f t="shared" ref="H276:H339" si="44">IF(Pay_Num&lt;&gt;"",Beg_Bal*Interest_Rate/Num_Pmt_Per_Year,"")</f>
        <v>0</v>
      </c>
      <c r="I276" s="41">
        <f t="shared" si="41"/>
        <v>0</v>
      </c>
      <c r="J276" s="37"/>
      <c r="K276" s="37"/>
    </row>
    <row r="277" spans="1:11" x14ac:dyDescent="0.25">
      <c r="A277" s="39">
        <f t="shared" si="42"/>
        <v>259</v>
      </c>
      <c r="B277" s="40">
        <f t="shared" si="36"/>
        <v>138429</v>
      </c>
      <c r="C277" s="41">
        <f t="shared" si="43"/>
        <v>0</v>
      </c>
      <c r="D277" s="41">
        <f t="shared" si="37"/>
        <v>0.50751243781094513</v>
      </c>
      <c r="E277" s="41">
        <f t="shared" si="38"/>
        <v>0</v>
      </c>
      <c r="F277" s="41">
        <f t="shared" si="39"/>
        <v>0</v>
      </c>
      <c r="G277" s="41">
        <f t="shared" si="40"/>
        <v>0</v>
      </c>
      <c r="H277" s="41">
        <f t="shared" si="44"/>
        <v>0</v>
      </c>
      <c r="I277" s="41">
        <f t="shared" si="41"/>
        <v>0</v>
      </c>
      <c r="J277" s="37"/>
      <c r="K277" s="37"/>
    </row>
    <row r="278" spans="1:11" x14ac:dyDescent="0.25">
      <c r="A278" s="39">
        <f t="shared" si="42"/>
        <v>260</v>
      </c>
      <c r="B278" s="40">
        <f t="shared" si="36"/>
        <v>138794</v>
      </c>
      <c r="C278" s="41">
        <f t="shared" si="43"/>
        <v>0</v>
      </c>
      <c r="D278" s="41">
        <f t="shared" si="37"/>
        <v>0.50751243781094513</v>
      </c>
      <c r="E278" s="41">
        <f t="shared" si="38"/>
        <v>0</v>
      </c>
      <c r="F278" s="41">
        <f t="shared" si="39"/>
        <v>0</v>
      </c>
      <c r="G278" s="41">
        <f t="shared" si="40"/>
        <v>0</v>
      </c>
      <c r="H278" s="41">
        <f t="shared" si="44"/>
        <v>0</v>
      </c>
      <c r="I278" s="41">
        <f t="shared" si="41"/>
        <v>0</v>
      </c>
      <c r="J278" s="37"/>
      <c r="K278" s="37"/>
    </row>
    <row r="279" spans="1:11" x14ac:dyDescent="0.25">
      <c r="A279" s="39">
        <f t="shared" si="42"/>
        <v>261</v>
      </c>
      <c r="B279" s="40">
        <f t="shared" si="36"/>
        <v>139160</v>
      </c>
      <c r="C279" s="41">
        <f t="shared" si="43"/>
        <v>0</v>
      </c>
      <c r="D279" s="41">
        <f t="shared" si="37"/>
        <v>0.50751243781094513</v>
      </c>
      <c r="E279" s="41">
        <f t="shared" si="38"/>
        <v>0</v>
      </c>
      <c r="F279" s="41">
        <f t="shared" si="39"/>
        <v>0</v>
      </c>
      <c r="G279" s="41">
        <f t="shared" si="40"/>
        <v>0</v>
      </c>
      <c r="H279" s="41">
        <f t="shared" si="44"/>
        <v>0</v>
      </c>
      <c r="I279" s="41">
        <f t="shared" si="41"/>
        <v>0</v>
      </c>
      <c r="J279" s="37"/>
      <c r="K279" s="37"/>
    </row>
    <row r="280" spans="1:11" x14ac:dyDescent="0.25">
      <c r="A280" s="39">
        <f t="shared" si="42"/>
        <v>262</v>
      </c>
      <c r="B280" s="40">
        <f t="shared" si="36"/>
        <v>139525</v>
      </c>
      <c r="C280" s="41">
        <f t="shared" si="43"/>
        <v>0</v>
      </c>
      <c r="D280" s="41">
        <f t="shared" si="37"/>
        <v>0.50751243781094513</v>
      </c>
      <c r="E280" s="41">
        <f t="shared" si="38"/>
        <v>0</v>
      </c>
      <c r="F280" s="41">
        <f t="shared" si="39"/>
        <v>0</v>
      </c>
      <c r="G280" s="41">
        <f t="shared" si="40"/>
        <v>0</v>
      </c>
      <c r="H280" s="41">
        <f t="shared" si="44"/>
        <v>0</v>
      </c>
      <c r="I280" s="41">
        <f t="shared" si="41"/>
        <v>0</v>
      </c>
      <c r="J280" s="37"/>
      <c r="K280" s="37"/>
    </row>
    <row r="281" spans="1:11" x14ac:dyDescent="0.25">
      <c r="A281" s="39">
        <f t="shared" si="42"/>
        <v>263</v>
      </c>
      <c r="B281" s="40">
        <f t="shared" si="36"/>
        <v>139890</v>
      </c>
      <c r="C281" s="41">
        <f t="shared" si="43"/>
        <v>0</v>
      </c>
      <c r="D281" s="41">
        <f t="shared" si="37"/>
        <v>0.50751243781094513</v>
      </c>
      <c r="E281" s="41">
        <f t="shared" si="38"/>
        <v>0</v>
      </c>
      <c r="F281" s="41">
        <f t="shared" si="39"/>
        <v>0</v>
      </c>
      <c r="G281" s="41">
        <f t="shared" si="40"/>
        <v>0</v>
      </c>
      <c r="H281" s="41">
        <f t="shared" si="44"/>
        <v>0</v>
      </c>
      <c r="I281" s="41">
        <f t="shared" si="41"/>
        <v>0</v>
      </c>
      <c r="J281" s="37"/>
      <c r="K281" s="37"/>
    </row>
    <row r="282" spans="1:11" x14ac:dyDescent="0.25">
      <c r="A282" s="39">
        <f t="shared" si="42"/>
        <v>264</v>
      </c>
      <c r="B282" s="40">
        <f t="shared" si="36"/>
        <v>140255</v>
      </c>
      <c r="C282" s="41">
        <f t="shared" si="43"/>
        <v>0</v>
      </c>
      <c r="D282" s="41">
        <f t="shared" si="37"/>
        <v>0.50751243781094513</v>
      </c>
      <c r="E282" s="41">
        <f t="shared" si="38"/>
        <v>0</v>
      </c>
      <c r="F282" s="41">
        <f t="shared" si="39"/>
        <v>0</v>
      </c>
      <c r="G282" s="41">
        <f t="shared" si="40"/>
        <v>0</v>
      </c>
      <c r="H282" s="41">
        <f t="shared" si="44"/>
        <v>0</v>
      </c>
      <c r="I282" s="41">
        <f t="shared" si="41"/>
        <v>0</v>
      </c>
      <c r="J282" s="37"/>
      <c r="K282" s="37"/>
    </row>
    <row r="283" spans="1:11" x14ac:dyDescent="0.25">
      <c r="A283" s="39">
        <f t="shared" si="42"/>
        <v>265</v>
      </c>
      <c r="B283" s="40">
        <f t="shared" si="36"/>
        <v>140621</v>
      </c>
      <c r="C283" s="41">
        <f t="shared" si="43"/>
        <v>0</v>
      </c>
      <c r="D283" s="41">
        <f t="shared" si="37"/>
        <v>0.50751243781094513</v>
      </c>
      <c r="E283" s="41">
        <f t="shared" si="38"/>
        <v>0</v>
      </c>
      <c r="F283" s="41">
        <f t="shared" si="39"/>
        <v>0</v>
      </c>
      <c r="G283" s="41">
        <f t="shared" si="40"/>
        <v>0</v>
      </c>
      <c r="H283" s="41">
        <f t="shared" si="44"/>
        <v>0</v>
      </c>
      <c r="I283" s="41">
        <f t="shared" si="41"/>
        <v>0</v>
      </c>
      <c r="J283" s="37"/>
      <c r="K283" s="37"/>
    </row>
    <row r="284" spans="1:11" x14ac:dyDescent="0.25">
      <c r="A284" s="39">
        <f t="shared" si="42"/>
        <v>266</v>
      </c>
      <c r="B284" s="40">
        <f t="shared" si="36"/>
        <v>140986</v>
      </c>
      <c r="C284" s="41">
        <f t="shared" si="43"/>
        <v>0</v>
      </c>
      <c r="D284" s="41">
        <f t="shared" si="37"/>
        <v>0.50751243781094513</v>
      </c>
      <c r="E284" s="41">
        <f t="shared" si="38"/>
        <v>0</v>
      </c>
      <c r="F284" s="41">
        <f t="shared" si="39"/>
        <v>0</v>
      </c>
      <c r="G284" s="41">
        <f t="shared" si="40"/>
        <v>0</v>
      </c>
      <c r="H284" s="41">
        <f t="shared" si="44"/>
        <v>0</v>
      </c>
      <c r="I284" s="41">
        <f t="shared" si="41"/>
        <v>0</v>
      </c>
      <c r="J284" s="37"/>
      <c r="K284" s="37"/>
    </row>
    <row r="285" spans="1:11" x14ac:dyDescent="0.25">
      <c r="A285" s="39">
        <f t="shared" si="42"/>
        <v>267</v>
      </c>
      <c r="B285" s="40">
        <f t="shared" si="36"/>
        <v>141351</v>
      </c>
      <c r="C285" s="41">
        <f t="shared" si="43"/>
        <v>0</v>
      </c>
      <c r="D285" s="41">
        <f t="shared" si="37"/>
        <v>0.50751243781094513</v>
      </c>
      <c r="E285" s="41">
        <f t="shared" si="38"/>
        <v>0</v>
      </c>
      <c r="F285" s="41">
        <f t="shared" si="39"/>
        <v>0</v>
      </c>
      <c r="G285" s="41">
        <f t="shared" si="40"/>
        <v>0</v>
      </c>
      <c r="H285" s="41">
        <f t="shared" si="44"/>
        <v>0</v>
      </c>
      <c r="I285" s="41">
        <f t="shared" si="41"/>
        <v>0</v>
      </c>
      <c r="J285" s="37"/>
      <c r="K285" s="37"/>
    </row>
    <row r="286" spans="1:11" x14ac:dyDescent="0.25">
      <c r="A286" s="39">
        <f t="shared" si="42"/>
        <v>268</v>
      </c>
      <c r="B286" s="40">
        <f t="shared" si="36"/>
        <v>141716</v>
      </c>
      <c r="C286" s="41">
        <f t="shared" si="43"/>
        <v>0</v>
      </c>
      <c r="D286" s="41">
        <f t="shared" si="37"/>
        <v>0.50751243781094513</v>
      </c>
      <c r="E286" s="41">
        <f t="shared" si="38"/>
        <v>0</v>
      </c>
      <c r="F286" s="41">
        <f t="shared" si="39"/>
        <v>0</v>
      </c>
      <c r="G286" s="41">
        <f t="shared" si="40"/>
        <v>0</v>
      </c>
      <c r="H286" s="41">
        <f t="shared" si="44"/>
        <v>0</v>
      </c>
      <c r="I286" s="41">
        <f t="shared" si="41"/>
        <v>0</v>
      </c>
      <c r="J286" s="37"/>
      <c r="K286" s="37"/>
    </row>
    <row r="287" spans="1:11" x14ac:dyDescent="0.25">
      <c r="A287" s="39">
        <f t="shared" si="42"/>
        <v>269</v>
      </c>
      <c r="B287" s="40">
        <f t="shared" si="36"/>
        <v>142082</v>
      </c>
      <c r="C287" s="41">
        <f t="shared" si="43"/>
        <v>0</v>
      </c>
      <c r="D287" s="41">
        <f t="shared" si="37"/>
        <v>0.50751243781094513</v>
      </c>
      <c r="E287" s="41">
        <f t="shared" si="38"/>
        <v>0</v>
      </c>
      <c r="F287" s="41">
        <f t="shared" si="39"/>
        <v>0</v>
      </c>
      <c r="G287" s="41">
        <f t="shared" si="40"/>
        <v>0</v>
      </c>
      <c r="H287" s="41">
        <f t="shared" si="44"/>
        <v>0</v>
      </c>
      <c r="I287" s="41">
        <f t="shared" si="41"/>
        <v>0</v>
      </c>
      <c r="J287" s="37"/>
      <c r="K287" s="37"/>
    </row>
    <row r="288" spans="1:11" x14ac:dyDescent="0.25">
      <c r="A288" s="39">
        <f t="shared" si="42"/>
        <v>270</v>
      </c>
      <c r="B288" s="40">
        <f t="shared" si="36"/>
        <v>142447</v>
      </c>
      <c r="C288" s="41">
        <f t="shared" si="43"/>
        <v>0</v>
      </c>
      <c r="D288" s="41">
        <f t="shared" si="37"/>
        <v>0.50751243781094513</v>
      </c>
      <c r="E288" s="41">
        <f t="shared" si="38"/>
        <v>0</v>
      </c>
      <c r="F288" s="41">
        <f t="shared" si="39"/>
        <v>0</v>
      </c>
      <c r="G288" s="41">
        <f t="shared" si="40"/>
        <v>0</v>
      </c>
      <c r="H288" s="41">
        <f t="shared" si="44"/>
        <v>0</v>
      </c>
      <c r="I288" s="41">
        <f t="shared" si="41"/>
        <v>0</v>
      </c>
      <c r="J288" s="37"/>
      <c r="K288" s="37"/>
    </row>
    <row r="289" spans="1:11" x14ac:dyDescent="0.25">
      <c r="A289" s="39">
        <f t="shared" si="42"/>
        <v>271</v>
      </c>
      <c r="B289" s="40">
        <f t="shared" si="36"/>
        <v>142812</v>
      </c>
      <c r="C289" s="41">
        <f t="shared" si="43"/>
        <v>0</v>
      </c>
      <c r="D289" s="41">
        <f t="shared" si="37"/>
        <v>0.50751243781094513</v>
      </c>
      <c r="E289" s="41">
        <f t="shared" si="38"/>
        <v>0</v>
      </c>
      <c r="F289" s="41">
        <f t="shared" si="39"/>
        <v>0</v>
      </c>
      <c r="G289" s="41">
        <f t="shared" si="40"/>
        <v>0</v>
      </c>
      <c r="H289" s="41">
        <f t="shared" si="44"/>
        <v>0</v>
      </c>
      <c r="I289" s="41">
        <f t="shared" si="41"/>
        <v>0</v>
      </c>
      <c r="J289" s="37"/>
      <c r="K289" s="37"/>
    </row>
    <row r="290" spans="1:11" x14ac:dyDescent="0.25">
      <c r="A290" s="39">
        <f t="shared" si="42"/>
        <v>272</v>
      </c>
      <c r="B290" s="40">
        <f t="shared" si="36"/>
        <v>143177</v>
      </c>
      <c r="C290" s="41">
        <f t="shared" si="43"/>
        <v>0</v>
      </c>
      <c r="D290" s="41">
        <f t="shared" si="37"/>
        <v>0.50751243781094513</v>
      </c>
      <c r="E290" s="41">
        <f t="shared" si="38"/>
        <v>0</v>
      </c>
      <c r="F290" s="41">
        <f t="shared" si="39"/>
        <v>0</v>
      </c>
      <c r="G290" s="41">
        <f t="shared" si="40"/>
        <v>0</v>
      </c>
      <c r="H290" s="41">
        <f t="shared" si="44"/>
        <v>0</v>
      </c>
      <c r="I290" s="41">
        <f t="shared" si="41"/>
        <v>0</v>
      </c>
      <c r="J290" s="37"/>
      <c r="K290" s="37"/>
    </row>
    <row r="291" spans="1:11" x14ac:dyDescent="0.25">
      <c r="A291" s="39">
        <f t="shared" si="42"/>
        <v>273</v>
      </c>
      <c r="B291" s="40">
        <f t="shared" si="36"/>
        <v>143543</v>
      </c>
      <c r="C291" s="41">
        <f t="shared" si="43"/>
        <v>0</v>
      </c>
      <c r="D291" s="41">
        <f t="shared" si="37"/>
        <v>0.50751243781094513</v>
      </c>
      <c r="E291" s="41">
        <f t="shared" si="38"/>
        <v>0</v>
      </c>
      <c r="F291" s="41">
        <f t="shared" si="39"/>
        <v>0</v>
      </c>
      <c r="G291" s="41">
        <f t="shared" si="40"/>
        <v>0</v>
      </c>
      <c r="H291" s="41">
        <f t="shared" si="44"/>
        <v>0</v>
      </c>
      <c r="I291" s="41">
        <f t="shared" si="41"/>
        <v>0</v>
      </c>
      <c r="J291" s="37"/>
      <c r="K291" s="37"/>
    </row>
    <row r="292" spans="1:11" x14ac:dyDescent="0.25">
      <c r="A292" s="39">
        <f t="shared" si="42"/>
        <v>274</v>
      </c>
      <c r="B292" s="40">
        <f t="shared" si="36"/>
        <v>143908</v>
      </c>
      <c r="C292" s="41">
        <f t="shared" si="43"/>
        <v>0</v>
      </c>
      <c r="D292" s="41">
        <f t="shared" si="37"/>
        <v>0.50751243781094513</v>
      </c>
      <c r="E292" s="41">
        <f t="shared" si="38"/>
        <v>0</v>
      </c>
      <c r="F292" s="41">
        <f t="shared" si="39"/>
        <v>0</v>
      </c>
      <c r="G292" s="41">
        <f t="shared" si="40"/>
        <v>0</v>
      </c>
      <c r="H292" s="41">
        <f t="shared" si="44"/>
        <v>0</v>
      </c>
      <c r="I292" s="41">
        <f t="shared" si="41"/>
        <v>0</v>
      </c>
      <c r="J292" s="37"/>
      <c r="K292" s="37"/>
    </row>
    <row r="293" spans="1:11" x14ac:dyDescent="0.25">
      <c r="A293" s="39">
        <f t="shared" si="42"/>
        <v>275</v>
      </c>
      <c r="B293" s="40">
        <f t="shared" si="36"/>
        <v>144273</v>
      </c>
      <c r="C293" s="41">
        <f t="shared" si="43"/>
        <v>0</v>
      </c>
      <c r="D293" s="41">
        <f t="shared" si="37"/>
        <v>0.50751243781094513</v>
      </c>
      <c r="E293" s="41">
        <f t="shared" si="38"/>
        <v>0</v>
      </c>
      <c r="F293" s="41">
        <f t="shared" si="39"/>
        <v>0</v>
      </c>
      <c r="G293" s="41">
        <f t="shared" si="40"/>
        <v>0</v>
      </c>
      <c r="H293" s="41">
        <f t="shared" si="44"/>
        <v>0</v>
      </c>
      <c r="I293" s="41">
        <f t="shared" si="41"/>
        <v>0</v>
      </c>
      <c r="J293" s="37"/>
      <c r="K293" s="37"/>
    </row>
    <row r="294" spans="1:11" x14ac:dyDescent="0.25">
      <c r="A294" s="39">
        <f t="shared" si="42"/>
        <v>276</v>
      </c>
      <c r="B294" s="40">
        <f t="shared" si="36"/>
        <v>144638</v>
      </c>
      <c r="C294" s="41">
        <f t="shared" si="43"/>
        <v>0</v>
      </c>
      <c r="D294" s="41">
        <f t="shared" si="37"/>
        <v>0.50751243781094513</v>
      </c>
      <c r="E294" s="41">
        <f t="shared" si="38"/>
        <v>0</v>
      </c>
      <c r="F294" s="41">
        <f t="shared" si="39"/>
        <v>0</v>
      </c>
      <c r="G294" s="41">
        <f t="shared" si="40"/>
        <v>0</v>
      </c>
      <c r="H294" s="41">
        <f t="shared" si="44"/>
        <v>0</v>
      </c>
      <c r="I294" s="41">
        <f t="shared" si="41"/>
        <v>0</v>
      </c>
      <c r="J294" s="37"/>
      <c r="K294" s="37"/>
    </row>
    <row r="295" spans="1:11" x14ac:dyDescent="0.25">
      <c r="A295" s="39">
        <f t="shared" si="42"/>
        <v>277</v>
      </c>
      <c r="B295" s="40">
        <f t="shared" si="36"/>
        <v>145004</v>
      </c>
      <c r="C295" s="41">
        <f t="shared" si="43"/>
        <v>0</v>
      </c>
      <c r="D295" s="41">
        <f t="shared" si="37"/>
        <v>0.50751243781094513</v>
      </c>
      <c r="E295" s="41">
        <f t="shared" si="38"/>
        <v>0</v>
      </c>
      <c r="F295" s="41">
        <f t="shared" si="39"/>
        <v>0</v>
      </c>
      <c r="G295" s="41">
        <f t="shared" si="40"/>
        <v>0</v>
      </c>
      <c r="H295" s="41">
        <f t="shared" si="44"/>
        <v>0</v>
      </c>
      <c r="I295" s="41">
        <f t="shared" si="41"/>
        <v>0</v>
      </c>
      <c r="J295" s="37"/>
      <c r="K295" s="37"/>
    </row>
    <row r="296" spans="1:11" x14ac:dyDescent="0.25">
      <c r="A296" s="39">
        <f t="shared" si="42"/>
        <v>278</v>
      </c>
      <c r="B296" s="40">
        <f t="shared" si="36"/>
        <v>145369</v>
      </c>
      <c r="C296" s="41">
        <f t="shared" si="43"/>
        <v>0</v>
      </c>
      <c r="D296" s="41">
        <f t="shared" si="37"/>
        <v>0.50751243781094513</v>
      </c>
      <c r="E296" s="41">
        <f t="shared" si="38"/>
        <v>0</v>
      </c>
      <c r="F296" s="41">
        <f t="shared" si="39"/>
        <v>0</v>
      </c>
      <c r="G296" s="41">
        <f t="shared" si="40"/>
        <v>0</v>
      </c>
      <c r="H296" s="41">
        <f t="shared" si="44"/>
        <v>0</v>
      </c>
      <c r="I296" s="41">
        <f t="shared" si="41"/>
        <v>0</v>
      </c>
      <c r="J296" s="37"/>
      <c r="K296" s="37"/>
    </row>
    <row r="297" spans="1:11" x14ac:dyDescent="0.25">
      <c r="A297" s="39">
        <f t="shared" si="42"/>
        <v>279</v>
      </c>
      <c r="B297" s="40">
        <f t="shared" si="36"/>
        <v>145734</v>
      </c>
      <c r="C297" s="41">
        <f t="shared" si="43"/>
        <v>0</v>
      </c>
      <c r="D297" s="41">
        <f t="shared" si="37"/>
        <v>0.50751243781094513</v>
      </c>
      <c r="E297" s="41">
        <f t="shared" si="38"/>
        <v>0</v>
      </c>
      <c r="F297" s="41">
        <f t="shared" si="39"/>
        <v>0</v>
      </c>
      <c r="G297" s="41">
        <f t="shared" si="40"/>
        <v>0</v>
      </c>
      <c r="H297" s="41">
        <f t="shared" si="44"/>
        <v>0</v>
      </c>
      <c r="I297" s="41">
        <f t="shared" si="41"/>
        <v>0</v>
      </c>
      <c r="J297" s="37"/>
      <c r="K297" s="37"/>
    </row>
    <row r="298" spans="1:11" x14ac:dyDescent="0.25">
      <c r="A298" s="39">
        <f t="shared" si="42"/>
        <v>280</v>
      </c>
      <c r="B298" s="40">
        <f t="shared" si="36"/>
        <v>146099</v>
      </c>
      <c r="C298" s="41">
        <f t="shared" si="43"/>
        <v>0</v>
      </c>
      <c r="D298" s="41">
        <f t="shared" si="37"/>
        <v>0.50751243781094513</v>
      </c>
      <c r="E298" s="41">
        <f t="shared" si="38"/>
        <v>0</v>
      </c>
      <c r="F298" s="41">
        <f t="shared" si="39"/>
        <v>0</v>
      </c>
      <c r="G298" s="41">
        <f t="shared" si="40"/>
        <v>0</v>
      </c>
      <c r="H298" s="41">
        <f t="shared" si="44"/>
        <v>0</v>
      </c>
      <c r="I298" s="41">
        <f t="shared" si="41"/>
        <v>0</v>
      </c>
      <c r="J298" s="37"/>
      <c r="K298" s="37"/>
    </row>
    <row r="299" spans="1:11" x14ac:dyDescent="0.25">
      <c r="A299" s="39">
        <f t="shared" si="42"/>
        <v>281</v>
      </c>
      <c r="B299" s="40">
        <f t="shared" si="36"/>
        <v>146464</v>
      </c>
      <c r="C299" s="41">
        <f t="shared" si="43"/>
        <v>0</v>
      </c>
      <c r="D299" s="41">
        <f t="shared" si="37"/>
        <v>0.50751243781094513</v>
      </c>
      <c r="E299" s="41">
        <f t="shared" si="38"/>
        <v>0</v>
      </c>
      <c r="F299" s="41">
        <f t="shared" si="39"/>
        <v>0</v>
      </c>
      <c r="G299" s="41">
        <f t="shared" si="40"/>
        <v>0</v>
      </c>
      <c r="H299" s="41">
        <f t="shared" si="44"/>
        <v>0</v>
      </c>
      <c r="I299" s="41">
        <f t="shared" si="41"/>
        <v>0</v>
      </c>
      <c r="J299" s="37"/>
      <c r="K299" s="37"/>
    </row>
    <row r="300" spans="1:11" x14ac:dyDescent="0.25">
      <c r="A300" s="39">
        <f t="shared" si="42"/>
        <v>282</v>
      </c>
      <c r="B300" s="40">
        <f t="shared" si="36"/>
        <v>146829</v>
      </c>
      <c r="C300" s="41">
        <f t="shared" si="43"/>
        <v>0</v>
      </c>
      <c r="D300" s="41">
        <f t="shared" si="37"/>
        <v>0.50751243781094513</v>
      </c>
      <c r="E300" s="41">
        <f t="shared" si="38"/>
        <v>0</v>
      </c>
      <c r="F300" s="41">
        <f t="shared" si="39"/>
        <v>0</v>
      </c>
      <c r="G300" s="41">
        <f t="shared" si="40"/>
        <v>0</v>
      </c>
      <c r="H300" s="41">
        <f t="shared" si="44"/>
        <v>0</v>
      </c>
      <c r="I300" s="41">
        <f t="shared" si="41"/>
        <v>0</v>
      </c>
      <c r="J300" s="37"/>
      <c r="K300" s="37"/>
    </row>
    <row r="301" spans="1:11" x14ac:dyDescent="0.25">
      <c r="A301" s="39">
        <f t="shared" si="42"/>
        <v>283</v>
      </c>
      <c r="B301" s="40">
        <f t="shared" si="36"/>
        <v>147194</v>
      </c>
      <c r="C301" s="41">
        <f t="shared" si="43"/>
        <v>0</v>
      </c>
      <c r="D301" s="41">
        <f t="shared" si="37"/>
        <v>0.50751243781094513</v>
      </c>
      <c r="E301" s="41">
        <f t="shared" si="38"/>
        <v>0</v>
      </c>
      <c r="F301" s="41">
        <f t="shared" si="39"/>
        <v>0</v>
      </c>
      <c r="G301" s="41">
        <f t="shared" si="40"/>
        <v>0</v>
      </c>
      <c r="H301" s="41">
        <f t="shared" si="44"/>
        <v>0</v>
      </c>
      <c r="I301" s="41">
        <f t="shared" si="41"/>
        <v>0</v>
      </c>
      <c r="J301" s="37"/>
      <c r="K301" s="37"/>
    </row>
    <row r="302" spans="1:11" x14ac:dyDescent="0.25">
      <c r="A302" s="39">
        <f t="shared" si="42"/>
        <v>284</v>
      </c>
      <c r="B302" s="40">
        <f t="shared" si="36"/>
        <v>147559</v>
      </c>
      <c r="C302" s="41">
        <f t="shared" si="43"/>
        <v>0</v>
      </c>
      <c r="D302" s="41">
        <f t="shared" si="37"/>
        <v>0.50751243781094513</v>
      </c>
      <c r="E302" s="41">
        <f t="shared" si="38"/>
        <v>0</v>
      </c>
      <c r="F302" s="41">
        <f t="shared" si="39"/>
        <v>0</v>
      </c>
      <c r="G302" s="41">
        <f t="shared" si="40"/>
        <v>0</v>
      </c>
      <c r="H302" s="41">
        <f t="shared" si="44"/>
        <v>0</v>
      </c>
      <c r="I302" s="41">
        <f t="shared" si="41"/>
        <v>0</v>
      </c>
      <c r="J302" s="37"/>
      <c r="K302" s="37"/>
    </row>
    <row r="303" spans="1:11" x14ac:dyDescent="0.25">
      <c r="A303" s="39">
        <f t="shared" si="42"/>
        <v>285</v>
      </c>
      <c r="B303" s="40">
        <f t="shared" si="36"/>
        <v>147925</v>
      </c>
      <c r="C303" s="41">
        <f t="shared" si="43"/>
        <v>0</v>
      </c>
      <c r="D303" s="41">
        <f t="shared" si="37"/>
        <v>0.50751243781094513</v>
      </c>
      <c r="E303" s="41">
        <f t="shared" si="38"/>
        <v>0</v>
      </c>
      <c r="F303" s="41">
        <f t="shared" si="39"/>
        <v>0</v>
      </c>
      <c r="G303" s="41">
        <f t="shared" si="40"/>
        <v>0</v>
      </c>
      <c r="H303" s="41">
        <f t="shared" si="44"/>
        <v>0</v>
      </c>
      <c r="I303" s="41">
        <f t="shared" si="41"/>
        <v>0</v>
      </c>
      <c r="J303" s="37"/>
      <c r="K303" s="37"/>
    </row>
    <row r="304" spans="1:11" x14ac:dyDescent="0.25">
      <c r="A304" s="39">
        <f t="shared" si="42"/>
        <v>286</v>
      </c>
      <c r="B304" s="40">
        <f t="shared" si="36"/>
        <v>148290</v>
      </c>
      <c r="C304" s="41">
        <f t="shared" si="43"/>
        <v>0</v>
      </c>
      <c r="D304" s="41">
        <f t="shared" si="37"/>
        <v>0.50751243781094513</v>
      </c>
      <c r="E304" s="41">
        <f t="shared" si="38"/>
        <v>0</v>
      </c>
      <c r="F304" s="41">
        <f t="shared" si="39"/>
        <v>0</v>
      </c>
      <c r="G304" s="41">
        <f t="shared" si="40"/>
        <v>0</v>
      </c>
      <c r="H304" s="41">
        <f t="shared" si="44"/>
        <v>0</v>
      </c>
      <c r="I304" s="41">
        <f t="shared" si="41"/>
        <v>0</v>
      </c>
      <c r="J304" s="37"/>
      <c r="K304" s="37"/>
    </row>
    <row r="305" spans="1:11" x14ac:dyDescent="0.25">
      <c r="A305" s="39">
        <f t="shared" si="42"/>
        <v>287</v>
      </c>
      <c r="B305" s="40">
        <f t="shared" si="36"/>
        <v>148655</v>
      </c>
      <c r="C305" s="41">
        <f t="shared" si="43"/>
        <v>0</v>
      </c>
      <c r="D305" s="41">
        <f t="shared" si="37"/>
        <v>0.50751243781094513</v>
      </c>
      <c r="E305" s="41">
        <f t="shared" si="38"/>
        <v>0</v>
      </c>
      <c r="F305" s="41">
        <f t="shared" si="39"/>
        <v>0</v>
      </c>
      <c r="G305" s="41">
        <f t="shared" si="40"/>
        <v>0</v>
      </c>
      <c r="H305" s="41">
        <f t="shared" si="44"/>
        <v>0</v>
      </c>
      <c r="I305" s="41">
        <f t="shared" si="41"/>
        <v>0</v>
      </c>
      <c r="J305" s="37"/>
      <c r="K305" s="37"/>
    </row>
    <row r="306" spans="1:11" x14ac:dyDescent="0.25">
      <c r="A306" s="39">
        <f t="shared" si="42"/>
        <v>288</v>
      </c>
      <c r="B306" s="40">
        <f t="shared" si="36"/>
        <v>149020</v>
      </c>
      <c r="C306" s="41">
        <f t="shared" si="43"/>
        <v>0</v>
      </c>
      <c r="D306" s="41">
        <f t="shared" si="37"/>
        <v>0.50751243781094513</v>
      </c>
      <c r="E306" s="41">
        <f t="shared" si="38"/>
        <v>0</v>
      </c>
      <c r="F306" s="41">
        <f t="shared" si="39"/>
        <v>0</v>
      </c>
      <c r="G306" s="41">
        <f t="shared" si="40"/>
        <v>0</v>
      </c>
      <c r="H306" s="41">
        <f t="shared" si="44"/>
        <v>0</v>
      </c>
      <c r="I306" s="41">
        <f t="shared" si="41"/>
        <v>0</v>
      </c>
      <c r="J306" s="37"/>
      <c r="K306" s="37"/>
    </row>
    <row r="307" spans="1:11" x14ac:dyDescent="0.25">
      <c r="A307" s="39">
        <f t="shared" si="42"/>
        <v>289</v>
      </c>
      <c r="B307" s="40">
        <f t="shared" si="36"/>
        <v>149386</v>
      </c>
      <c r="C307" s="41">
        <f t="shared" si="43"/>
        <v>0</v>
      </c>
      <c r="D307" s="41">
        <f t="shared" si="37"/>
        <v>0.50751243781094513</v>
      </c>
      <c r="E307" s="41">
        <f t="shared" si="38"/>
        <v>0</v>
      </c>
      <c r="F307" s="41">
        <f t="shared" si="39"/>
        <v>0</v>
      </c>
      <c r="G307" s="41">
        <f t="shared" si="40"/>
        <v>0</v>
      </c>
      <c r="H307" s="41">
        <f t="shared" si="44"/>
        <v>0</v>
      </c>
      <c r="I307" s="41">
        <f t="shared" si="41"/>
        <v>0</v>
      </c>
      <c r="J307" s="37"/>
      <c r="K307" s="37"/>
    </row>
    <row r="308" spans="1:11" x14ac:dyDescent="0.25">
      <c r="A308" s="39">
        <f t="shared" si="42"/>
        <v>290</v>
      </c>
      <c r="B308" s="40">
        <f t="shared" si="36"/>
        <v>149751</v>
      </c>
      <c r="C308" s="41">
        <f t="shared" si="43"/>
        <v>0</v>
      </c>
      <c r="D308" s="41">
        <f t="shared" si="37"/>
        <v>0.50751243781094513</v>
      </c>
      <c r="E308" s="41">
        <f t="shared" si="38"/>
        <v>0</v>
      </c>
      <c r="F308" s="41">
        <f t="shared" si="39"/>
        <v>0</v>
      </c>
      <c r="G308" s="41">
        <f t="shared" si="40"/>
        <v>0</v>
      </c>
      <c r="H308" s="41">
        <f t="shared" si="44"/>
        <v>0</v>
      </c>
      <c r="I308" s="41">
        <f t="shared" si="41"/>
        <v>0</v>
      </c>
      <c r="J308" s="37"/>
      <c r="K308" s="37"/>
    </row>
    <row r="309" spans="1:11" x14ac:dyDescent="0.25">
      <c r="A309" s="39">
        <f t="shared" si="42"/>
        <v>291</v>
      </c>
      <c r="B309" s="40">
        <f t="shared" si="36"/>
        <v>150116</v>
      </c>
      <c r="C309" s="41">
        <f t="shared" si="43"/>
        <v>0</v>
      </c>
      <c r="D309" s="41">
        <f t="shared" si="37"/>
        <v>0.50751243781094513</v>
      </c>
      <c r="E309" s="41">
        <f t="shared" si="38"/>
        <v>0</v>
      </c>
      <c r="F309" s="41">
        <f t="shared" si="39"/>
        <v>0</v>
      </c>
      <c r="G309" s="41">
        <f t="shared" si="40"/>
        <v>0</v>
      </c>
      <c r="H309" s="41">
        <f t="shared" si="44"/>
        <v>0</v>
      </c>
      <c r="I309" s="41">
        <f t="shared" si="41"/>
        <v>0</v>
      </c>
      <c r="J309" s="37"/>
      <c r="K309" s="37"/>
    </row>
    <row r="310" spans="1:11" x14ac:dyDescent="0.25">
      <c r="A310" s="39">
        <f t="shared" si="42"/>
        <v>292</v>
      </c>
      <c r="B310" s="40">
        <f t="shared" si="36"/>
        <v>150481</v>
      </c>
      <c r="C310" s="41">
        <f t="shared" si="43"/>
        <v>0</v>
      </c>
      <c r="D310" s="41">
        <f t="shared" si="37"/>
        <v>0.50751243781094513</v>
      </c>
      <c r="E310" s="41">
        <f t="shared" si="38"/>
        <v>0</v>
      </c>
      <c r="F310" s="41">
        <f t="shared" si="39"/>
        <v>0</v>
      </c>
      <c r="G310" s="41">
        <f t="shared" si="40"/>
        <v>0</v>
      </c>
      <c r="H310" s="41">
        <f t="shared" si="44"/>
        <v>0</v>
      </c>
      <c r="I310" s="41">
        <f t="shared" si="41"/>
        <v>0</v>
      </c>
      <c r="J310" s="37"/>
      <c r="K310" s="37"/>
    </row>
    <row r="311" spans="1:11" x14ac:dyDescent="0.25">
      <c r="A311" s="39">
        <f t="shared" si="42"/>
        <v>293</v>
      </c>
      <c r="B311" s="40">
        <f t="shared" si="36"/>
        <v>150847</v>
      </c>
      <c r="C311" s="41">
        <f t="shared" si="43"/>
        <v>0</v>
      </c>
      <c r="D311" s="41">
        <f t="shared" si="37"/>
        <v>0.50751243781094513</v>
      </c>
      <c r="E311" s="41">
        <f t="shared" si="38"/>
        <v>0</v>
      </c>
      <c r="F311" s="41">
        <f t="shared" si="39"/>
        <v>0</v>
      </c>
      <c r="G311" s="41">
        <f t="shared" si="40"/>
        <v>0</v>
      </c>
      <c r="H311" s="41">
        <f t="shared" si="44"/>
        <v>0</v>
      </c>
      <c r="I311" s="41">
        <f t="shared" si="41"/>
        <v>0</v>
      </c>
      <c r="J311" s="37"/>
      <c r="K311" s="37"/>
    </row>
    <row r="312" spans="1:11" x14ac:dyDescent="0.25">
      <c r="A312" s="39">
        <f t="shared" si="42"/>
        <v>294</v>
      </c>
      <c r="B312" s="40">
        <f t="shared" si="36"/>
        <v>151212</v>
      </c>
      <c r="C312" s="41">
        <f t="shared" si="43"/>
        <v>0</v>
      </c>
      <c r="D312" s="41">
        <f t="shared" si="37"/>
        <v>0.50751243781094513</v>
      </c>
      <c r="E312" s="41">
        <f t="shared" si="38"/>
        <v>0</v>
      </c>
      <c r="F312" s="41">
        <f t="shared" si="39"/>
        <v>0</v>
      </c>
      <c r="G312" s="41">
        <f t="shared" si="40"/>
        <v>0</v>
      </c>
      <c r="H312" s="41">
        <f t="shared" si="44"/>
        <v>0</v>
      </c>
      <c r="I312" s="41">
        <f t="shared" si="41"/>
        <v>0</v>
      </c>
      <c r="J312" s="37"/>
      <c r="K312" s="37"/>
    </row>
    <row r="313" spans="1:11" x14ac:dyDescent="0.25">
      <c r="A313" s="39">
        <f t="shared" si="42"/>
        <v>295</v>
      </c>
      <c r="B313" s="40">
        <f t="shared" si="36"/>
        <v>151577</v>
      </c>
      <c r="C313" s="41">
        <f t="shared" si="43"/>
        <v>0</v>
      </c>
      <c r="D313" s="41">
        <f t="shared" si="37"/>
        <v>0.50751243781094513</v>
      </c>
      <c r="E313" s="41">
        <f t="shared" si="38"/>
        <v>0</v>
      </c>
      <c r="F313" s="41">
        <f t="shared" si="39"/>
        <v>0</v>
      </c>
      <c r="G313" s="41">
        <f t="shared" si="40"/>
        <v>0</v>
      </c>
      <c r="H313" s="41">
        <f t="shared" si="44"/>
        <v>0</v>
      </c>
      <c r="I313" s="41">
        <f t="shared" si="41"/>
        <v>0</v>
      </c>
      <c r="J313" s="37"/>
      <c r="K313" s="37"/>
    </row>
    <row r="314" spans="1:11" x14ac:dyDescent="0.25">
      <c r="A314" s="39">
        <f t="shared" si="42"/>
        <v>296</v>
      </c>
      <c r="B314" s="40">
        <f t="shared" si="36"/>
        <v>151942</v>
      </c>
      <c r="C314" s="41">
        <f t="shared" si="43"/>
        <v>0</v>
      </c>
      <c r="D314" s="41">
        <f t="shared" si="37"/>
        <v>0.50751243781094513</v>
      </c>
      <c r="E314" s="41">
        <f t="shared" si="38"/>
        <v>0</v>
      </c>
      <c r="F314" s="41">
        <f t="shared" si="39"/>
        <v>0</v>
      </c>
      <c r="G314" s="41">
        <f t="shared" si="40"/>
        <v>0</v>
      </c>
      <c r="H314" s="41">
        <f t="shared" si="44"/>
        <v>0</v>
      </c>
      <c r="I314" s="41">
        <f t="shared" si="41"/>
        <v>0</v>
      </c>
      <c r="J314" s="37"/>
      <c r="K314" s="37"/>
    </row>
    <row r="315" spans="1:11" x14ac:dyDescent="0.25">
      <c r="A315" s="39">
        <f t="shared" si="42"/>
        <v>297</v>
      </c>
      <c r="B315" s="40">
        <f t="shared" si="36"/>
        <v>152308</v>
      </c>
      <c r="C315" s="41">
        <f t="shared" si="43"/>
        <v>0</v>
      </c>
      <c r="D315" s="41">
        <f t="shared" si="37"/>
        <v>0.50751243781094513</v>
      </c>
      <c r="E315" s="41">
        <f t="shared" si="38"/>
        <v>0</v>
      </c>
      <c r="F315" s="41">
        <f t="shared" si="39"/>
        <v>0</v>
      </c>
      <c r="G315" s="41">
        <f t="shared" si="40"/>
        <v>0</v>
      </c>
      <c r="H315" s="41">
        <f t="shared" si="44"/>
        <v>0</v>
      </c>
      <c r="I315" s="41">
        <f t="shared" si="41"/>
        <v>0</v>
      </c>
      <c r="J315" s="37"/>
      <c r="K315" s="37"/>
    </row>
    <row r="316" spans="1:11" x14ac:dyDescent="0.25">
      <c r="A316" s="39">
        <f t="shared" si="42"/>
        <v>298</v>
      </c>
      <c r="B316" s="40">
        <f t="shared" si="36"/>
        <v>152673</v>
      </c>
      <c r="C316" s="41">
        <f t="shared" si="43"/>
        <v>0</v>
      </c>
      <c r="D316" s="41">
        <f t="shared" si="37"/>
        <v>0.50751243781094513</v>
      </c>
      <c r="E316" s="41">
        <f t="shared" si="38"/>
        <v>0</v>
      </c>
      <c r="F316" s="41">
        <f t="shared" si="39"/>
        <v>0</v>
      </c>
      <c r="G316" s="41">
        <f t="shared" si="40"/>
        <v>0</v>
      </c>
      <c r="H316" s="41">
        <f t="shared" si="44"/>
        <v>0</v>
      </c>
      <c r="I316" s="41">
        <f t="shared" si="41"/>
        <v>0</v>
      </c>
      <c r="J316" s="37"/>
      <c r="K316" s="37"/>
    </row>
    <row r="317" spans="1:11" x14ac:dyDescent="0.25">
      <c r="A317" s="39">
        <f t="shared" si="42"/>
        <v>299</v>
      </c>
      <c r="B317" s="40">
        <f t="shared" si="36"/>
        <v>153038</v>
      </c>
      <c r="C317" s="41">
        <f t="shared" si="43"/>
        <v>0</v>
      </c>
      <c r="D317" s="41">
        <f t="shared" si="37"/>
        <v>0.50751243781094513</v>
      </c>
      <c r="E317" s="41">
        <f t="shared" si="38"/>
        <v>0</v>
      </c>
      <c r="F317" s="41">
        <f t="shared" si="39"/>
        <v>0</v>
      </c>
      <c r="G317" s="41">
        <f t="shared" si="40"/>
        <v>0</v>
      </c>
      <c r="H317" s="41">
        <f t="shared" si="44"/>
        <v>0</v>
      </c>
      <c r="I317" s="41">
        <f t="shared" si="41"/>
        <v>0</v>
      </c>
      <c r="J317" s="37"/>
      <c r="K317" s="37"/>
    </row>
    <row r="318" spans="1:11" x14ac:dyDescent="0.25">
      <c r="A318" s="39">
        <f t="shared" si="42"/>
        <v>300</v>
      </c>
      <c r="B318" s="40">
        <f t="shared" si="36"/>
        <v>153403</v>
      </c>
      <c r="C318" s="41">
        <f t="shared" si="43"/>
        <v>0</v>
      </c>
      <c r="D318" s="41">
        <f t="shared" si="37"/>
        <v>0.50751243781094513</v>
      </c>
      <c r="E318" s="41">
        <f t="shared" si="38"/>
        <v>0</v>
      </c>
      <c r="F318" s="41">
        <f t="shared" si="39"/>
        <v>0</v>
      </c>
      <c r="G318" s="41">
        <f t="shared" si="40"/>
        <v>0</v>
      </c>
      <c r="H318" s="41">
        <f t="shared" si="44"/>
        <v>0</v>
      </c>
      <c r="I318" s="41">
        <f t="shared" si="41"/>
        <v>0</v>
      </c>
      <c r="J318" s="37"/>
      <c r="K318" s="37"/>
    </row>
    <row r="319" spans="1:11" x14ac:dyDescent="0.25">
      <c r="A319" s="39">
        <f t="shared" si="42"/>
        <v>301</v>
      </c>
      <c r="B319" s="40">
        <f t="shared" si="36"/>
        <v>153769</v>
      </c>
      <c r="C319" s="41">
        <f t="shared" si="43"/>
        <v>0</v>
      </c>
      <c r="D319" s="41">
        <f t="shared" si="37"/>
        <v>0.50751243781094513</v>
      </c>
      <c r="E319" s="41">
        <f t="shared" si="38"/>
        <v>0</v>
      </c>
      <c r="F319" s="41">
        <f t="shared" si="39"/>
        <v>0</v>
      </c>
      <c r="G319" s="41">
        <f t="shared" si="40"/>
        <v>0</v>
      </c>
      <c r="H319" s="41">
        <f t="shared" si="44"/>
        <v>0</v>
      </c>
      <c r="I319" s="41">
        <f t="shared" si="41"/>
        <v>0</v>
      </c>
      <c r="J319" s="37"/>
      <c r="K319" s="37"/>
    </row>
    <row r="320" spans="1:11" x14ac:dyDescent="0.25">
      <c r="A320" s="39">
        <f t="shared" si="42"/>
        <v>302</v>
      </c>
      <c r="B320" s="40">
        <f t="shared" si="36"/>
        <v>154134</v>
      </c>
      <c r="C320" s="41">
        <f t="shared" si="43"/>
        <v>0</v>
      </c>
      <c r="D320" s="41">
        <f t="shared" si="37"/>
        <v>0.50751243781094513</v>
      </c>
      <c r="E320" s="41">
        <f t="shared" si="38"/>
        <v>0</v>
      </c>
      <c r="F320" s="41">
        <f t="shared" si="39"/>
        <v>0</v>
      </c>
      <c r="G320" s="41">
        <f t="shared" si="40"/>
        <v>0</v>
      </c>
      <c r="H320" s="41">
        <f t="shared" si="44"/>
        <v>0</v>
      </c>
      <c r="I320" s="41">
        <f t="shared" si="41"/>
        <v>0</v>
      </c>
      <c r="J320" s="37"/>
      <c r="K320" s="37"/>
    </row>
    <row r="321" spans="1:11" x14ac:dyDescent="0.25">
      <c r="A321" s="39">
        <f t="shared" si="42"/>
        <v>303</v>
      </c>
      <c r="B321" s="40">
        <f t="shared" si="36"/>
        <v>154499</v>
      </c>
      <c r="C321" s="41">
        <f t="shared" si="43"/>
        <v>0</v>
      </c>
      <c r="D321" s="41">
        <f t="shared" si="37"/>
        <v>0.50751243781094513</v>
      </c>
      <c r="E321" s="41">
        <f t="shared" si="38"/>
        <v>0</v>
      </c>
      <c r="F321" s="41">
        <f t="shared" si="39"/>
        <v>0</v>
      </c>
      <c r="G321" s="41">
        <f t="shared" si="40"/>
        <v>0</v>
      </c>
      <c r="H321" s="41">
        <f t="shared" si="44"/>
        <v>0</v>
      </c>
      <c r="I321" s="41">
        <f t="shared" si="41"/>
        <v>0</v>
      </c>
      <c r="J321" s="37"/>
      <c r="K321" s="37"/>
    </row>
    <row r="322" spans="1:11" x14ac:dyDescent="0.25">
      <c r="A322" s="39">
        <f t="shared" si="42"/>
        <v>304</v>
      </c>
      <c r="B322" s="40">
        <f t="shared" si="36"/>
        <v>154864</v>
      </c>
      <c r="C322" s="41">
        <f t="shared" si="43"/>
        <v>0</v>
      </c>
      <c r="D322" s="41">
        <f t="shared" si="37"/>
        <v>0.50751243781094513</v>
      </c>
      <c r="E322" s="41">
        <f t="shared" si="38"/>
        <v>0</v>
      </c>
      <c r="F322" s="41">
        <f t="shared" si="39"/>
        <v>0</v>
      </c>
      <c r="G322" s="41">
        <f t="shared" si="40"/>
        <v>0</v>
      </c>
      <c r="H322" s="41">
        <f t="shared" si="44"/>
        <v>0</v>
      </c>
      <c r="I322" s="41">
        <f t="shared" si="41"/>
        <v>0</v>
      </c>
      <c r="J322" s="37"/>
      <c r="K322" s="37"/>
    </row>
    <row r="323" spans="1:11" x14ac:dyDescent="0.25">
      <c r="A323" s="39">
        <f t="shared" si="42"/>
        <v>305</v>
      </c>
      <c r="B323" s="40">
        <f t="shared" si="36"/>
        <v>155230</v>
      </c>
      <c r="C323" s="41">
        <f t="shared" si="43"/>
        <v>0</v>
      </c>
      <c r="D323" s="41">
        <f t="shared" si="37"/>
        <v>0.50751243781094513</v>
      </c>
      <c r="E323" s="41">
        <f t="shared" si="38"/>
        <v>0</v>
      </c>
      <c r="F323" s="41">
        <f t="shared" si="39"/>
        <v>0</v>
      </c>
      <c r="G323" s="41">
        <f t="shared" si="40"/>
        <v>0</v>
      </c>
      <c r="H323" s="41">
        <f t="shared" si="44"/>
        <v>0</v>
      </c>
      <c r="I323" s="41">
        <f t="shared" si="41"/>
        <v>0</v>
      </c>
      <c r="J323" s="37"/>
      <c r="K323" s="37"/>
    </row>
    <row r="324" spans="1:11" x14ac:dyDescent="0.25">
      <c r="A324" s="39">
        <f t="shared" si="42"/>
        <v>306</v>
      </c>
      <c r="B324" s="40">
        <f t="shared" si="36"/>
        <v>155595</v>
      </c>
      <c r="C324" s="41">
        <f t="shared" si="43"/>
        <v>0</v>
      </c>
      <c r="D324" s="41">
        <f t="shared" si="37"/>
        <v>0.50751243781094513</v>
      </c>
      <c r="E324" s="41">
        <f t="shared" si="38"/>
        <v>0</v>
      </c>
      <c r="F324" s="41">
        <f t="shared" si="39"/>
        <v>0</v>
      </c>
      <c r="G324" s="41">
        <f t="shared" si="40"/>
        <v>0</v>
      </c>
      <c r="H324" s="41">
        <f t="shared" si="44"/>
        <v>0</v>
      </c>
      <c r="I324" s="41">
        <f t="shared" si="41"/>
        <v>0</v>
      </c>
      <c r="J324" s="37"/>
      <c r="K324" s="37"/>
    </row>
    <row r="325" spans="1:11" x14ac:dyDescent="0.25">
      <c r="A325" s="39">
        <f t="shared" si="42"/>
        <v>307</v>
      </c>
      <c r="B325" s="40">
        <f t="shared" si="36"/>
        <v>155960</v>
      </c>
      <c r="C325" s="41">
        <f t="shared" si="43"/>
        <v>0</v>
      </c>
      <c r="D325" s="41">
        <f t="shared" si="37"/>
        <v>0.50751243781094513</v>
      </c>
      <c r="E325" s="41">
        <f t="shared" si="38"/>
        <v>0</v>
      </c>
      <c r="F325" s="41">
        <f t="shared" si="39"/>
        <v>0</v>
      </c>
      <c r="G325" s="41">
        <f t="shared" si="40"/>
        <v>0</v>
      </c>
      <c r="H325" s="41">
        <f t="shared" si="44"/>
        <v>0</v>
      </c>
      <c r="I325" s="41">
        <f t="shared" si="41"/>
        <v>0</v>
      </c>
      <c r="J325" s="37"/>
      <c r="K325" s="37"/>
    </row>
    <row r="326" spans="1:11" x14ac:dyDescent="0.25">
      <c r="A326" s="39">
        <f t="shared" si="42"/>
        <v>308</v>
      </c>
      <c r="B326" s="40">
        <f t="shared" si="36"/>
        <v>156325</v>
      </c>
      <c r="C326" s="41">
        <f t="shared" si="43"/>
        <v>0</v>
      </c>
      <c r="D326" s="41">
        <f t="shared" si="37"/>
        <v>0.50751243781094513</v>
      </c>
      <c r="E326" s="41">
        <f t="shared" si="38"/>
        <v>0</v>
      </c>
      <c r="F326" s="41">
        <f t="shared" si="39"/>
        <v>0</v>
      </c>
      <c r="G326" s="41">
        <f t="shared" si="40"/>
        <v>0</v>
      </c>
      <c r="H326" s="41">
        <f t="shared" si="44"/>
        <v>0</v>
      </c>
      <c r="I326" s="41">
        <f t="shared" si="41"/>
        <v>0</v>
      </c>
      <c r="J326" s="37"/>
      <c r="K326" s="37"/>
    </row>
    <row r="327" spans="1:11" x14ac:dyDescent="0.25">
      <c r="A327" s="39">
        <f t="shared" si="42"/>
        <v>309</v>
      </c>
      <c r="B327" s="40">
        <f t="shared" si="36"/>
        <v>156691</v>
      </c>
      <c r="C327" s="41">
        <f t="shared" si="43"/>
        <v>0</v>
      </c>
      <c r="D327" s="41">
        <f t="shared" si="37"/>
        <v>0.50751243781094513</v>
      </c>
      <c r="E327" s="41">
        <f t="shared" si="38"/>
        <v>0</v>
      </c>
      <c r="F327" s="41">
        <f t="shared" si="39"/>
        <v>0</v>
      </c>
      <c r="G327" s="41">
        <f t="shared" si="40"/>
        <v>0</v>
      </c>
      <c r="H327" s="41">
        <f t="shared" si="44"/>
        <v>0</v>
      </c>
      <c r="I327" s="41">
        <f t="shared" si="41"/>
        <v>0</v>
      </c>
      <c r="J327" s="37"/>
      <c r="K327" s="37"/>
    </row>
    <row r="328" spans="1:11" x14ac:dyDescent="0.25">
      <c r="A328" s="39">
        <f t="shared" si="42"/>
        <v>310</v>
      </c>
      <c r="B328" s="40">
        <f t="shared" si="36"/>
        <v>157056</v>
      </c>
      <c r="C328" s="41">
        <f t="shared" si="43"/>
        <v>0</v>
      </c>
      <c r="D328" s="41">
        <f t="shared" si="37"/>
        <v>0.50751243781094513</v>
      </c>
      <c r="E328" s="41">
        <f t="shared" si="38"/>
        <v>0</v>
      </c>
      <c r="F328" s="41">
        <f t="shared" si="39"/>
        <v>0</v>
      </c>
      <c r="G328" s="41">
        <f t="shared" si="40"/>
        <v>0</v>
      </c>
      <c r="H328" s="41">
        <f t="shared" si="44"/>
        <v>0</v>
      </c>
      <c r="I328" s="41">
        <f t="shared" si="41"/>
        <v>0</v>
      </c>
      <c r="J328" s="37"/>
      <c r="K328" s="37"/>
    </row>
    <row r="329" spans="1:11" x14ac:dyDescent="0.25">
      <c r="A329" s="39">
        <f t="shared" si="42"/>
        <v>311</v>
      </c>
      <c r="B329" s="40">
        <f t="shared" si="36"/>
        <v>157421</v>
      </c>
      <c r="C329" s="41">
        <f t="shared" si="43"/>
        <v>0</v>
      </c>
      <c r="D329" s="41">
        <f t="shared" si="37"/>
        <v>0.50751243781094513</v>
      </c>
      <c r="E329" s="41">
        <f t="shared" si="38"/>
        <v>0</v>
      </c>
      <c r="F329" s="41">
        <f t="shared" si="39"/>
        <v>0</v>
      </c>
      <c r="G329" s="41">
        <f t="shared" si="40"/>
        <v>0</v>
      </c>
      <c r="H329" s="41">
        <f t="shared" si="44"/>
        <v>0</v>
      </c>
      <c r="I329" s="41">
        <f t="shared" si="41"/>
        <v>0</v>
      </c>
      <c r="J329" s="37"/>
      <c r="K329" s="37"/>
    </row>
    <row r="330" spans="1:11" x14ac:dyDescent="0.25">
      <c r="A330" s="39">
        <f t="shared" si="42"/>
        <v>312</v>
      </c>
      <c r="B330" s="40">
        <f t="shared" si="36"/>
        <v>157786</v>
      </c>
      <c r="C330" s="41">
        <f t="shared" si="43"/>
        <v>0</v>
      </c>
      <c r="D330" s="41">
        <f t="shared" si="37"/>
        <v>0.50751243781094513</v>
      </c>
      <c r="E330" s="41">
        <f t="shared" si="38"/>
        <v>0</v>
      </c>
      <c r="F330" s="41">
        <f t="shared" si="39"/>
        <v>0</v>
      </c>
      <c r="G330" s="41">
        <f t="shared" si="40"/>
        <v>0</v>
      </c>
      <c r="H330" s="41">
        <f t="shared" si="44"/>
        <v>0</v>
      </c>
      <c r="I330" s="41">
        <f t="shared" si="41"/>
        <v>0</v>
      </c>
      <c r="J330" s="37"/>
      <c r="K330" s="37"/>
    </row>
    <row r="331" spans="1:11" x14ac:dyDescent="0.25">
      <c r="A331" s="39">
        <f t="shared" si="42"/>
        <v>313</v>
      </c>
      <c r="B331" s="40">
        <f t="shared" si="36"/>
        <v>158152</v>
      </c>
      <c r="C331" s="41">
        <f t="shared" si="43"/>
        <v>0</v>
      </c>
      <c r="D331" s="41">
        <f t="shared" si="37"/>
        <v>0.50751243781094513</v>
      </c>
      <c r="E331" s="41">
        <f t="shared" si="38"/>
        <v>0</v>
      </c>
      <c r="F331" s="41">
        <f t="shared" si="39"/>
        <v>0</v>
      </c>
      <c r="G331" s="41">
        <f t="shared" si="40"/>
        <v>0</v>
      </c>
      <c r="H331" s="41">
        <f t="shared" si="44"/>
        <v>0</v>
      </c>
      <c r="I331" s="41">
        <f t="shared" si="41"/>
        <v>0</v>
      </c>
      <c r="J331" s="37"/>
      <c r="K331" s="37"/>
    </row>
    <row r="332" spans="1:11" x14ac:dyDescent="0.25">
      <c r="A332" s="39">
        <f t="shared" si="42"/>
        <v>314</v>
      </c>
      <c r="B332" s="40">
        <f t="shared" si="36"/>
        <v>158517</v>
      </c>
      <c r="C332" s="41">
        <f t="shared" si="43"/>
        <v>0</v>
      </c>
      <c r="D332" s="41">
        <f t="shared" si="37"/>
        <v>0.50751243781094513</v>
      </c>
      <c r="E332" s="41">
        <f t="shared" si="38"/>
        <v>0</v>
      </c>
      <c r="F332" s="41">
        <f t="shared" si="39"/>
        <v>0</v>
      </c>
      <c r="G332" s="41">
        <f t="shared" si="40"/>
        <v>0</v>
      </c>
      <c r="H332" s="41">
        <f t="shared" si="44"/>
        <v>0</v>
      </c>
      <c r="I332" s="41">
        <f t="shared" si="41"/>
        <v>0</v>
      </c>
      <c r="J332" s="37"/>
      <c r="K332" s="37"/>
    </row>
    <row r="333" spans="1:11" x14ac:dyDescent="0.25">
      <c r="A333" s="39">
        <f t="shared" si="42"/>
        <v>315</v>
      </c>
      <c r="B333" s="40">
        <f t="shared" si="36"/>
        <v>158882</v>
      </c>
      <c r="C333" s="41">
        <f t="shared" si="43"/>
        <v>0</v>
      </c>
      <c r="D333" s="41">
        <f t="shared" si="37"/>
        <v>0.50751243781094513</v>
      </c>
      <c r="E333" s="41">
        <f t="shared" si="38"/>
        <v>0</v>
      </c>
      <c r="F333" s="41">
        <f t="shared" si="39"/>
        <v>0</v>
      </c>
      <c r="G333" s="41">
        <f t="shared" si="40"/>
        <v>0</v>
      </c>
      <c r="H333" s="41">
        <f t="shared" si="44"/>
        <v>0</v>
      </c>
      <c r="I333" s="41">
        <f t="shared" si="41"/>
        <v>0</v>
      </c>
      <c r="J333" s="37"/>
      <c r="K333" s="37"/>
    </row>
    <row r="334" spans="1:11" x14ac:dyDescent="0.25">
      <c r="A334" s="39">
        <f t="shared" si="42"/>
        <v>316</v>
      </c>
      <c r="B334" s="40">
        <f t="shared" si="36"/>
        <v>159247</v>
      </c>
      <c r="C334" s="41">
        <f t="shared" si="43"/>
        <v>0</v>
      </c>
      <c r="D334" s="41">
        <f t="shared" si="37"/>
        <v>0.50751243781094513</v>
      </c>
      <c r="E334" s="41">
        <f t="shared" si="38"/>
        <v>0</v>
      </c>
      <c r="F334" s="41">
        <f t="shared" si="39"/>
        <v>0</v>
      </c>
      <c r="G334" s="41">
        <f t="shared" si="40"/>
        <v>0</v>
      </c>
      <c r="H334" s="41">
        <f t="shared" si="44"/>
        <v>0</v>
      </c>
      <c r="I334" s="41">
        <f t="shared" si="41"/>
        <v>0</v>
      </c>
      <c r="J334" s="37"/>
      <c r="K334" s="37"/>
    </row>
    <row r="335" spans="1:11" x14ac:dyDescent="0.25">
      <c r="A335" s="39">
        <f t="shared" si="42"/>
        <v>317</v>
      </c>
      <c r="B335" s="40">
        <f t="shared" si="36"/>
        <v>159613</v>
      </c>
      <c r="C335" s="41">
        <f t="shared" si="43"/>
        <v>0</v>
      </c>
      <c r="D335" s="41">
        <f t="shared" si="37"/>
        <v>0.50751243781094513</v>
      </c>
      <c r="E335" s="41">
        <f t="shared" si="38"/>
        <v>0</v>
      </c>
      <c r="F335" s="41">
        <f t="shared" si="39"/>
        <v>0</v>
      </c>
      <c r="G335" s="41">
        <f t="shared" si="40"/>
        <v>0</v>
      </c>
      <c r="H335" s="41">
        <f t="shared" si="44"/>
        <v>0</v>
      </c>
      <c r="I335" s="41">
        <f t="shared" si="41"/>
        <v>0</v>
      </c>
      <c r="J335" s="37"/>
      <c r="K335" s="37"/>
    </row>
    <row r="336" spans="1:11" x14ac:dyDescent="0.25">
      <c r="A336" s="39">
        <f t="shared" si="42"/>
        <v>318</v>
      </c>
      <c r="B336" s="40">
        <f t="shared" si="36"/>
        <v>159978</v>
      </c>
      <c r="C336" s="41">
        <f t="shared" si="43"/>
        <v>0</v>
      </c>
      <c r="D336" s="41">
        <f t="shared" si="37"/>
        <v>0.50751243781094513</v>
      </c>
      <c r="E336" s="41">
        <f t="shared" si="38"/>
        <v>0</v>
      </c>
      <c r="F336" s="41">
        <f t="shared" si="39"/>
        <v>0</v>
      </c>
      <c r="G336" s="41">
        <f t="shared" si="40"/>
        <v>0</v>
      </c>
      <c r="H336" s="41">
        <f t="shared" si="44"/>
        <v>0</v>
      </c>
      <c r="I336" s="41">
        <f t="shared" si="41"/>
        <v>0</v>
      </c>
      <c r="J336" s="37"/>
      <c r="K336" s="37"/>
    </row>
    <row r="337" spans="1:11" x14ac:dyDescent="0.25">
      <c r="A337" s="39">
        <f t="shared" si="42"/>
        <v>319</v>
      </c>
      <c r="B337" s="40">
        <f t="shared" si="36"/>
        <v>160343</v>
      </c>
      <c r="C337" s="41">
        <f t="shared" si="43"/>
        <v>0</v>
      </c>
      <c r="D337" s="41">
        <f t="shared" si="37"/>
        <v>0.50751243781094513</v>
      </c>
      <c r="E337" s="41">
        <f t="shared" si="38"/>
        <v>0</v>
      </c>
      <c r="F337" s="41">
        <f t="shared" si="39"/>
        <v>0</v>
      </c>
      <c r="G337" s="41">
        <f t="shared" si="40"/>
        <v>0</v>
      </c>
      <c r="H337" s="41">
        <f t="shared" si="44"/>
        <v>0</v>
      </c>
      <c r="I337" s="41">
        <f t="shared" si="41"/>
        <v>0</v>
      </c>
      <c r="J337" s="37"/>
      <c r="K337" s="37"/>
    </row>
    <row r="338" spans="1:11" x14ac:dyDescent="0.25">
      <c r="A338" s="39">
        <f t="shared" si="42"/>
        <v>320</v>
      </c>
      <c r="B338" s="40">
        <f t="shared" si="36"/>
        <v>160708</v>
      </c>
      <c r="C338" s="41">
        <f t="shared" si="43"/>
        <v>0</v>
      </c>
      <c r="D338" s="41">
        <f t="shared" si="37"/>
        <v>0.50751243781094513</v>
      </c>
      <c r="E338" s="41">
        <f t="shared" si="38"/>
        <v>0</v>
      </c>
      <c r="F338" s="41">
        <f t="shared" si="39"/>
        <v>0</v>
      </c>
      <c r="G338" s="41">
        <f t="shared" si="40"/>
        <v>0</v>
      </c>
      <c r="H338" s="41">
        <f t="shared" si="44"/>
        <v>0</v>
      </c>
      <c r="I338" s="41">
        <f t="shared" si="41"/>
        <v>0</v>
      </c>
      <c r="J338" s="37"/>
      <c r="K338" s="37"/>
    </row>
    <row r="339" spans="1:11" x14ac:dyDescent="0.25">
      <c r="A339" s="39">
        <f t="shared" si="42"/>
        <v>321</v>
      </c>
      <c r="B339" s="40">
        <f t="shared" ref="B339:B378" si="45">IF(Pay_Num&lt;&gt;"",DATE(YEAR(Loan_Start),MONTH(Loan_Start)+(Pay_Num)*12/Num_Pmt_Per_Year,DAY(Loan_Start)),"")</f>
        <v>161074</v>
      </c>
      <c r="C339" s="41">
        <f t="shared" si="43"/>
        <v>0</v>
      </c>
      <c r="D339" s="41">
        <f t="shared" ref="D339:D378" si="46">IF(Pay_Num&lt;&gt;"",Scheduled_Monthly_Payment,"")</f>
        <v>0.50751243781094513</v>
      </c>
      <c r="E339" s="41">
        <f t="shared" ref="E339:E378" si="47">IF(AND(Pay_Num&lt;&gt;"",Sched_Pay+Scheduled_Extra_Payments&lt;Beg_Bal),Scheduled_Extra_Payments,IF(AND(Pay_Num&lt;&gt;"",Beg_Bal-Sched_Pay&gt;0),Beg_Bal-Sched_Pay,IF(Pay_Num&lt;&gt;"",0,"")))</f>
        <v>0</v>
      </c>
      <c r="F339" s="41">
        <f t="shared" ref="F339:F378" si="48">IF(AND(Pay_Num&lt;&gt;"",Sched_Pay+Extra_Pay&lt;Beg_Bal),Sched_Pay+Extra_Pay,IF(Pay_Num&lt;&gt;"",Beg_Bal,""))</f>
        <v>0</v>
      </c>
      <c r="G339" s="41">
        <f t="shared" ref="G339:G378" si="49">IF(Pay_Num&lt;&gt;"",Total_Pay-Int,"")</f>
        <v>0</v>
      </c>
      <c r="H339" s="41">
        <f t="shared" si="44"/>
        <v>0</v>
      </c>
      <c r="I339" s="41">
        <f t="shared" ref="I339:I378" si="50">IF(AND(Pay_Num&lt;&gt;"",Sched_Pay+Extra_Pay&lt;Beg_Bal),Beg_Bal-Princ,IF(Pay_Num&lt;&gt;"",0,""))</f>
        <v>0</v>
      </c>
      <c r="J339" s="37"/>
      <c r="K339" s="37"/>
    </row>
    <row r="340" spans="1:11" x14ac:dyDescent="0.25">
      <c r="A340" s="39">
        <f t="shared" ref="A340:A378" si="51">IF(Values_Entered,A339+1,"")</f>
        <v>322</v>
      </c>
      <c r="B340" s="40">
        <f t="shared" si="45"/>
        <v>161439</v>
      </c>
      <c r="C340" s="41">
        <f t="shared" ref="C340:C378" si="52">IF(Pay_Num&lt;&gt;"",I339,"")</f>
        <v>0</v>
      </c>
      <c r="D340" s="41">
        <f t="shared" si="46"/>
        <v>0.50751243781094513</v>
      </c>
      <c r="E340" s="41">
        <f t="shared" si="47"/>
        <v>0</v>
      </c>
      <c r="F340" s="41">
        <f t="shared" si="48"/>
        <v>0</v>
      </c>
      <c r="G340" s="41">
        <f t="shared" si="49"/>
        <v>0</v>
      </c>
      <c r="H340" s="41">
        <f t="shared" ref="H340:H378" si="53">IF(Pay_Num&lt;&gt;"",Beg_Bal*Interest_Rate/Num_Pmt_Per_Year,"")</f>
        <v>0</v>
      </c>
      <c r="I340" s="41">
        <f t="shared" si="50"/>
        <v>0</v>
      </c>
      <c r="J340" s="37"/>
      <c r="K340" s="37"/>
    </row>
    <row r="341" spans="1:11" x14ac:dyDescent="0.25">
      <c r="A341" s="39">
        <f t="shared" si="51"/>
        <v>323</v>
      </c>
      <c r="B341" s="40">
        <f t="shared" si="45"/>
        <v>161804</v>
      </c>
      <c r="C341" s="41">
        <f t="shared" si="52"/>
        <v>0</v>
      </c>
      <c r="D341" s="41">
        <f t="shared" si="46"/>
        <v>0.50751243781094513</v>
      </c>
      <c r="E341" s="41">
        <f t="shared" si="47"/>
        <v>0</v>
      </c>
      <c r="F341" s="41">
        <f t="shared" si="48"/>
        <v>0</v>
      </c>
      <c r="G341" s="41">
        <f t="shared" si="49"/>
        <v>0</v>
      </c>
      <c r="H341" s="41">
        <f t="shared" si="53"/>
        <v>0</v>
      </c>
      <c r="I341" s="41">
        <f t="shared" si="50"/>
        <v>0</v>
      </c>
      <c r="J341" s="37"/>
      <c r="K341" s="37"/>
    </row>
    <row r="342" spans="1:11" x14ac:dyDescent="0.25">
      <c r="A342" s="39">
        <f t="shared" si="51"/>
        <v>324</v>
      </c>
      <c r="B342" s="40">
        <f t="shared" si="45"/>
        <v>162169</v>
      </c>
      <c r="C342" s="41">
        <f t="shared" si="52"/>
        <v>0</v>
      </c>
      <c r="D342" s="41">
        <f t="shared" si="46"/>
        <v>0.50751243781094513</v>
      </c>
      <c r="E342" s="41">
        <f t="shared" si="47"/>
        <v>0</v>
      </c>
      <c r="F342" s="41">
        <f t="shared" si="48"/>
        <v>0</v>
      </c>
      <c r="G342" s="41">
        <f t="shared" si="49"/>
        <v>0</v>
      </c>
      <c r="H342" s="41">
        <f t="shared" si="53"/>
        <v>0</v>
      </c>
      <c r="I342" s="41">
        <f t="shared" si="50"/>
        <v>0</v>
      </c>
      <c r="J342" s="37"/>
      <c r="K342" s="37"/>
    </row>
    <row r="343" spans="1:11" x14ac:dyDescent="0.25">
      <c r="A343" s="39">
        <f t="shared" si="51"/>
        <v>325</v>
      </c>
      <c r="B343" s="40">
        <f t="shared" si="45"/>
        <v>162535</v>
      </c>
      <c r="C343" s="41">
        <f t="shared" si="52"/>
        <v>0</v>
      </c>
      <c r="D343" s="41">
        <f t="shared" si="46"/>
        <v>0.50751243781094513</v>
      </c>
      <c r="E343" s="41">
        <f t="shared" si="47"/>
        <v>0</v>
      </c>
      <c r="F343" s="41">
        <f t="shared" si="48"/>
        <v>0</v>
      </c>
      <c r="G343" s="41">
        <f t="shared" si="49"/>
        <v>0</v>
      </c>
      <c r="H343" s="41">
        <f t="shared" si="53"/>
        <v>0</v>
      </c>
      <c r="I343" s="41">
        <f t="shared" si="50"/>
        <v>0</v>
      </c>
      <c r="J343" s="37"/>
      <c r="K343" s="37"/>
    </row>
    <row r="344" spans="1:11" x14ac:dyDescent="0.25">
      <c r="A344" s="39">
        <f t="shared" si="51"/>
        <v>326</v>
      </c>
      <c r="B344" s="40">
        <f t="shared" si="45"/>
        <v>162900</v>
      </c>
      <c r="C344" s="41">
        <f t="shared" si="52"/>
        <v>0</v>
      </c>
      <c r="D344" s="41">
        <f t="shared" si="46"/>
        <v>0.50751243781094513</v>
      </c>
      <c r="E344" s="41">
        <f t="shared" si="47"/>
        <v>0</v>
      </c>
      <c r="F344" s="41">
        <f t="shared" si="48"/>
        <v>0</v>
      </c>
      <c r="G344" s="41">
        <f t="shared" si="49"/>
        <v>0</v>
      </c>
      <c r="H344" s="41">
        <f t="shared" si="53"/>
        <v>0</v>
      </c>
      <c r="I344" s="41">
        <f t="shared" si="50"/>
        <v>0</v>
      </c>
      <c r="J344" s="37"/>
      <c r="K344" s="37"/>
    </row>
    <row r="345" spans="1:11" x14ac:dyDescent="0.25">
      <c r="A345" s="39">
        <f t="shared" si="51"/>
        <v>327</v>
      </c>
      <c r="B345" s="40">
        <f t="shared" si="45"/>
        <v>163265</v>
      </c>
      <c r="C345" s="41">
        <f t="shared" si="52"/>
        <v>0</v>
      </c>
      <c r="D345" s="41">
        <f t="shared" si="46"/>
        <v>0.50751243781094513</v>
      </c>
      <c r="E345" s="41">
        <f t="shared" si="47"/>
        <v>0</v>
      </c>
      <c r="F345" s="41">
        <f t="shared" si="48"/>
        <v>0</v>
      </c>
      <c r="G345" s="41">
        <f t="shared" si="49"/>
        <v>0</v>
      </c>
      <c r="H345" s="41">
        <f t="shared" si="53"/>
        <v>0</v>
      </c>
      <c r="I345" s="41">
        <f t="shared" si="50"/>
        <v>0</v>
      </c>
      <c r="J345" s="37"/>
      <c r="K345" s="37"/>
    </row>
    <row r="346" spans="1:11" x14ac:dyDescent="0.25">
      <c r="A346" s="39">
        <f t="shared" si="51"/>
        <v>328</v>
      </c>
      <c r="B346" s="40">
        <f t="shared" si="45"/>
        <v>163630</v>
      </c>
      <c r="C346" s="41">
        <f t="shared" si="52"/>
        <v>0</v>
      </c>
      <c r="D346" s="41">
        <f t="shared" si="46"/>
        <v>0.50751243781094513</v>
      </c>
      <c r="E346" s="41">
        <f t="shared" si="47"/>
        <v>0</v>
      </c>
      <c r="F346" s="41">
        <f t="shared" si="48"/>
        <v>0</v>
      </c>
      <c r="G346" s="41">
        <f t="shared" si="49"/>
        <v>0</v>
      </c>
      <c r="H346" s="41">
        <f t="shared" si="53"/>
        <v>0</v>
      </c>
      <c r="I346" s="41">
        <f t="shared" si="50"/>
        <v>0</v>
      </c>
      <c r="J346" s="37"/>
      <c r="K346" s="37"/>
    </row>
    <row r="347" spans="1:11" x14ac:dyDescent="0.25">
      <c r="A347" s="39">
        <f t="shared" si="51"/>
        <v>329</v>
      </c>
      <c r="B347" s="40">
        <f t="shared" si="45"/>
        <v>163996</v>
      </c>
      <c r="C347" s="41">
        <f t="shared" si="52"/>
        <v>0</v>
      </c>
      <c r="D347" s="41">
        <f t="shared" si="46"/>
        <v>0.50751243781094513</v>
      </c>
      <c r="E347" s="41">
        <f t="shared" si="47"/>
        <v>0</v>
      </c>
      <c r="F347" s="41">
        <f t="shared" si="48"/>
        <v>0</v>
      </c>
      <c r="G347" s="41">
        <f t="shared" si="49"/>
        <v>0</v>
      </c>
      <c r="H347" s="41">
        <f t="shared" si="53"/>
        <v>0</v>
      </c>
      <c r="I347" s="41">
        <f t="shared" si="50"/>
        <v>0</v>
      </c>
      <c r="J347" s="37"/>
      <c r="K347" s="37"/>
    </row>
    <row r="348" spans="1:11" x14ac:dyDescent="0.25">
      <c r="A348" s="39">
        <f t="shared" si="51"/>
        <v>330</v>
      </c>
      <c r="B348" s="40">
        <f t="shared" si="45"/>
        <v>164361</v>
      </c>
      <c r="C348" s="41">
        <f t="shared" si="52"/>
        <v>0</v>
      </c>
      <c r="D348" s="41">
        <f t="shared" si="46"/>
        <v>0.50751243781094513</v>
      </c>
      <c r="E348" s="41">
        <f t="shared" si="47"/>
        <v>0</v>
      </c>
      <c r="F348" s="41">
        <f t="shared" si="48"/>
        <v>0</v>
      </c>
      <c r="G348" s="41">
        <f t="shared" si="49"/>
        <v>0</v>
      </c>
      <c r="H348" s="41">
        <f t="shared" si="53"/>
        <v>0</v>
      </c>
      <c r="I348" s="41">
        <f t="shared" si="50"/>
        <v>0</v>
      </c>
      <c r="J348" s="37"/>
      <c r="K348" s="37"/>
    </row>
    <row r="349" spans="1:11" x14ac:dyDescent="0.25">
      <c r="A349" s="39">
        <f t="shared" si="51"/>
        <v>331</v>
      </c>
      <c r="B349" s="40">
        <f t="shared" si="45"/>
        <v>164726</v>
      </c>
      <c r="C349" s="41">
        <f t="shared" si="52"/>
        <v>0</v>
      </c>
      <c r="D349" s="41">
        <f t="shared" si="46"/>
        <v>0.50751243781094513</v>
      </c>
      <c r="E349" s="41">
        <f t="shared" si="47"/>
        <v>0</v>
      </c>
      <c r="F349" s="41">
        <f t="shared" si="48"/>
        <v>0</v>
      </c>
      <c r="G349" s="41">
        <f t="shared" si="49"/>
        <v>0</v>
      </c>
      <c r="H349" s="41">
        <f t="shared" si="53"/>
        <v>0</v>
      </c>
      <c r="I349" s="41">
        <f t="shared" si="50"/>
        <v>0</v>
      </c>
      <c r="J349" s="37"/>
      <c r="K349" s="37"/>
    </row>
    <row r="350" spans="1:11" x14ac:dyDescent="0.25">
      <c r="A350" s="39">
        <f t="shared" si="51"/>
        <v>332</v>
      </c>
      <c r="B350" s="40">
        <f t="shared" si="45"/>
        <v>165091</v>
      </c>
      <c r="C350" s="41">
        <f t="shared" si="52"/>
        <v>0</v>
      </c>
      <c r="D350" s="41">
        <f t="shared" si="46"/>
        <v>0.50751243781094513</v>
      </c>
      <c r="E350" s="41">
        <f t="shared" si="47"/>
        <v>0</v>
      </c>
      <c r="F350" s="41">
        <f t="shared" si="48"/>
        <v>0</v>
      </c>
      <c r="G350" s="41">
        <f t="shared" si="49"/>
        <v>0</v>
      </c>
      <c r="H350" s="41">
        <f t="shared" si="53"/>
        <v>0</v>
      </c>
      <c r="I350" s="41">
        <f t="shared" si="50"/>
        <v>0</v>
      </c>
      <c r="J350" s="37"/>
      <c r="K350" s="37"/>
    </row>
    <row r="351" spans="1:11" x14ac:dyDescent="0.25">
      <c r="A351" s="39">
        <f t="shared" si="51"/>
        <v>333</v>
      </c>
      <c r="B351" s="40">
        <f t="shared" si="45"/>
        <v>165457</v>
      </c>
      <c r="C351" s="41">
        <f t="shared" si="52"/>
        <v>0</v>
      </c>
      <c r="D351" s="41">
        <f t="shared" si="46"/>
        <v>0.50751243781094513</v>
      </c>
      <c r="E351" s="41">
        <f t="shared" si="47"/>
        <v>0</v>
      </c>
      <c r="F351" s="41">
        <f t="shared" si="48"/>
        <v>0</v>
      </c>
      <c r="G351" s="41">
        <f t="shared" si="49"/>
        <v>0</v>
      </c>
      <c r="H351" s="41">
        <f t="shared" si="53"/>
        <v>0</v>
      </c>
      <c r="I351" s="41">
        <f t="shared" si="50"/>
        <v>0</v>
      </c>
      <c r="J351" s="37"/>
      <c r="K351" s="37"/>
    </row>
    <row r="352" spans="1:11" x14ac:dyDescent="0.25">
      <c r="A352" s="39">
        <f t="shared" si="51"/>
        <v>334</v>
      </c>
      <c r="B352" s="40">
        <f t="shared" si="45"/>
        <v>165822</v>
      </c>
      <c r="C352" s="41">
        <f t="shared" si="52"/>
        <v>0</v>
      </c>
      <c r="D352" s="41">
        <f t="shared" si="46"/>
        <v>0.50751243781094513</v>
      </c>
      <c r="E352" s="41">
        <f t="shared" si="47"/>
        <v>0</v>
      </c>
      <c r="F352" s="41">
        <f t="shared" si="48"/>
        <v>0</v>
      </c>
      <c r="G352" s="41">
        <f t="shared" si="49"/>
        <v>0</v>
      </c>
      <c r="H352" s="41">
        <f t="shared" si="53"/>
        <v>0</v>
      </c>
      <c r="I352" s="41">
        <f t="shared" si="50"/>
        <v>0</v>
      </c>
      <c r="J352" s="37"/>
      <c r="K352" s="37"/>
    </row>
    <row r="353" spans="1:11" x14ac:dyDescent="0.25">
      <c r="A353" s="39">
        <f t="shared" si="51"/>
        <v>335</v>
      </c>
      <c r="B353" s="40">
        <f t="shared" si="45"/>
        <v>166187</v>
      </c>
      <c r="C353" s="41">
        <f t="shared" si="52"/>
        <v>0</v>
      </c>
      <c r="D353" s="41">
        <f t="shared" si="46"/>
        <v>0.50751243781094513</v>
      </c>
      <c r="E353" s="41">
        <f t="shared" si="47"/>
        <v>0</v>
      </c>
      <c r="F353" s="41">
        <f t="shared" si="48"/>
        <v>0</v>
      </c>
      <c r="G353" s="41">
        <f t="shared" si="49"/>
        <v>0</v>
      </c>
      <c r="H353" s="41">
        <f t="shared" si="53"/>
        <v>0</v>
      </c>
      <c r="I353" s="41">
        <f t="shared" si="50"/>
        <v>0</v>
      </c>
      <c r="J353" s="37"/>
      <c r="K353" s="37"/>
    </row>
    <row r="354" spans="1:11" x14ac:dyDescent="0.25">
      <c r="A354" s="39">
        <f t="shared" si="51"/>
        <v>336</v>
      </c>
      <c r="B354" s="40">
        <f t="shared" si="45"/>
        <v>166552</v>
      </c>
      <c r="C354" s="41">
        <f t="shared" si="52"/>
        <v>0</v>
      </c>
      <c r="D354" s="41">
        <f t="shared" si="46"/>
        <v>0.50751243781094513</v>
      </c>
      <c r="E354" s="41">
        <f t="shared" si="47"/>
        <v>0</v>
      </c>
      <c r="F354" s="41">
        <f t="shared" si="48"/>
        <v>0</v>
      </c>
      <c r="G354" s="41">
        <f t="shared" si="49"/>
        <v>0</v>
      </c>
      <c r="H354" s="41">
        <f t="shared" si="53"/>
        <v>0</v>
      </c>
      <c r="I354" s="41">
        <f t="shared" si="50"/>
        <v>0</v>
      </c>
      <c r="J354" s="37"/>
      <c r="K354" s="37"/>
    </row>
    <row r="355" spans="1:11" x14ac:dyDescent="0.25">
      <c r="A355" s="39">
        <f t="shared" si="51"/>
        <v>337</v>
      </c>
      <c r="B355" s="40">
        <f t="shared" si="45"/>
        <v>166918</v>
      </c>
      <c r="C355" s="41">
        <f t="shared" si="52"/>
        <v>0</v>
      </c>
      <c r="D355" s="41">
        <f t="shared" si="46"/>
        <v>0.50751243781094513</v>
      </c>
      <c r="E355" s="41">
        <f t="shared" si="47"/>
        <v>0</v>
      </c>
      <c r="F355" s="41">
        <f t="shared" si="48"/>
        <v>0</v>
      </c>
      <c r="G355" s="41">
        <f t="shared" si="49"/>
        <v>0</v>
      </c>
      <c r="H355" s="41">
        <f t="shared" si="53"/>
        <v>0</v>
      </c>
      <c r="I355" s="41">
        <f t="shared" si="50"/>
        <v>0</v>
      </c>
      <c r="J355" s="37"/>
      <c r="K355" s="37"/>
    </row>
    <row r="356" spans="1:11" x14ac:dyDescent="0.25">
      <c r="A356" s="39">
        <f t="shared" si="51"/>
        <v>338</v>
      </c>
      <c r="B356" s="40">
        <f t="shared" si="45"/>
        <v>167283</v>
      </c>
      <c r="C356" s="41">
        <f t="shared" si="52"/>
        <v>0</v>
      </c>
      <c r="D356" s="41">
        <f t="shared" si="46"/>
        <v>0.50751243781094513</v>
      </c>
      <c r="E356" s="41">
        <f t="shared" si="47"/>
        <v>0</v>
      </c>
      <c r="F356" s="41">
        <f t="shared" si="48"/>
        <v>0</v>
      </c>
      <c r="G356" s="41">
        <f t="shared" si="49"/>
        <v>0</v>
      </c>
      <c r="H356" s="41">
        <f t="shared" si="53"/>
        <v>0</v>
      </c>
      <c r="I356" s="41">
        <f t="shared" si="50"/>
        <v>0</v>
      </c>
      <c r="J356" s="37"/>
      <c r="K356" s="37"/>
    </row>
    <row r="357" spans="1:11" x14ac:dyDescent="0.25">
      <c r="A357" s="39">
        <f t="shared" si="51"/>
        <v>339</v>
      </c>
      <c r="B357" s="40">
        <f t="shared" si="45"/>
        <v>167648</v>
      </c>
      <c r="C357" s="41">
        <f t="shared" si="52"/>
        <v>0</v>
      </c>
      <c r="D357" s="41">
        <f t="shared" si="46"/>
        <v>0.50751243781094513</v>
      </c>
      <c r="E357" s="41">
        <f t="shared" si="47"/>
        <v>0</v>
      </c>
      <c r="F357" s="41">
        <f t="shared" si="48"/>
        <v>0</v>
      </c>
      <c r="G357" s="41">
        <f t="shared" si="49"/>
        <v>0</v>
      </c>
      <c r="H357" s="41">
        <f t="shared" si="53"/>
        <v>0</v>
      </c>
      <c r="I357" s="41">
        <f t="shared" si="50"/>
        <v>0</v>
      </c>
      <c r="J357" s="37"/>
      <c r="K357" s="37"/>
    </row>
    <row r="358" spans="1:11" x14ac:dyDescent="0.25">
      <c r="A358" s="39">
        <f t="shared" si="51"/>
        <v>340</v>
      </c>
      <c r="B358" s="40">
        <f t="shared" si="45"/>
        <v>168013</v>
      </c>
      <c r="C358" s="41">
        <f t="shared" si="52"/>
        <v>0</v>
      </c>
      <c r="D358" s="41">
        <f t="shared" si="46"/>
        <v>0.50751243781094513</v>
      </c>
      <c r="E358" s="41">
        <f t="shared" si="47"/>
        <v>0</v>
      </c>
      <c r="F358" s="41">
        <f t="shared" si="48"/>
        <v>0</v>
      </c>
      <c r="G358" s="41">
        <f t="shared" si="49"/>
        <v>0</v>
      </c>
      <c r="H358" s="41">
        <f t="shared" si="53"/>
        <v>0</v>
      </c>
      <c r="I358" s="41">
        <f t="shared" si="50"/>
        <v>0</v>
      </c>
      <c r="J358" s="37"/>
      <c r="K358" s="37"/>
    </row>
    <row r="359" spans="1:11" x14ac:dyDescent="0.25">
      <c r="A359" s="39">
        <f t="shared" si="51"/>
        <v>341</v>
      </c>
      <c r="B359" s="40">
        <f t="shared" si="45"/>
        <v>168379</v>
      </c>
      <c r="C359" s="41">
        <f t="shared" si="52"/>
        <v>0</v>
      </c>
      <c r="D359" s="41">
        <f t="shared" si="46"/>
        <v>0.50751243781094513</v>
      </c>
      <c r="E359" s="41">
        <f t="shared" si="47"/>
        <v>0</v>
      </c>
      <c r="F359" s="41">
        <f t="shared" si="48"/>
        <v>0</v>
      </c>
      <c r="G359" s="41">
        <f t="shared" si="49"/>
        <v>0</v>
      </c>
      <c r="H359" s="41">
        <f t="shared" si="53"/>
        <v>0</v>
      </c>
      <c r="I359" s="41">
        <f t="shared" si="50"/>
        <v>0</v>
      </c>
      <c r="J359" s="37"/>
      <c r="K359" s="37"/>
    </row>
    <row r="360" spans="1:11" x14ac:dyDescent="0.25">
      <c r="A360" s="39">
        <f t="shared" si="51"/>
        <v>342</v>
      </c>
      <c r="B360" s="40">
        <f t="shared" si="45"/>
        <v>168744</v>
      </c>
      <c r="C360" s="41">
        <f t="shared" si="52"/>
        <v>0</v>
      </c>
      <c r="D360" s="41">
        <f t="shared" si="46"/>
        <v>0.50751243781094513</v>
      </c>
      <c r="E360" s="41">
        <f t="shared" si="47"/>
        <v>0</v>
      </c>
      <c r="F360" s="41">
        <f t="shared" si="48"/>
        <v>0</v>
      </c>
      <c r="G360" s="41">
        <f t="shared" si="49"/>
        <v>0</v>
      </c>
      <c r="H360" s="41">
        <f t="shared" si="53"/>
        <v>0</v>
      </c>
      <c r="I360" s="41">
        <f t="shared" si="50"/>
        <v>0</v>
      </c>
      <c r="J360" s="37"/>
      <c r="K360" s="37"/>
    </row>
    <row r="361" spans="1:11" x14ac:dyDescent="0.25">
      <c r="A361" s="39">
        <f t="shared" si="51"/>
        <v>343</v>
      </c>
      <c r="B361" s="40">
        <f t="shared" si="45"/>
        <v>169109</v>
      </c>
      <c r="C361" s="41">
        <f t="shared" si="52"/>
        <v>0</v>
      </c>
      <c r="D361" s="41">
        <f t="shared" si="46"/>
        <v>0.50751243781094513</v>
      </c>
      <c r="E361" s="41">
        <f t="shared" si="47"/>
        <v>0</v>
      </c>
      <c r="F361" s="41">
        <f t="shared" si="48"/>
        <v>0</v>
      </c>
      <c r="G361" s="41">
        <f t="shared" si="49"/>
        <v>0</v>
      </c>
      <c r="H361" s="41">
        <f t="shared" si="53"/>
        <v>0</v>
      </c>
      <c r="I361" s="41">
        <f t="shared" si="50"/>
        <v>0</v>
      </c>
      <c r="J361" s="37"/>
      <c r="K361" s="37"/>
    </row>
    <row r="362" spans="1:11" x14ac:dyDescent="0.25">
      <c r="A362" s="39">
        <f t="shared" si="51"/>
        <v>344</v>
      </c>
      <c r="B362" s="40">
        <f t="shared" si="45"/>
        <v>169474</v>
      </c>
      <c r="C362" s="41">
        <f t="shared" si="52"/>
        <v>0</v>
      </c>
      <c r="D362" s="41">
        <f t="shared" si="46"/>
        <v>0.50751243781094513</v>
      </c>
      <c r="E362" s="41">
        <f t="shared" si="47"/>
        <v>0</v>
      </c>
      <c r="F362" s="41">
        <f t="shared" si="48"/>
        <v>0</v>
      </c>
      <c r="G362" s="41">
        <f t="shared" si="49"/>
        <v>0</v>
      </c>
      <c r="H362" s="41">
        <f t="shared" si="53"/>
        <v>0</v>
      </c>
      <c r="I362" s="41">
        <f t="shared" si="50"/>
        <v>0</v>
      </c>
      <c r="J362" s="37"/>
      <c r="K362" s="37"/>
    </row>
    <row r="363" spans="1:11" x14ac:dyDescent="0.25">
      <c r="A363" s="39">
        <f t="shared" si="51"/>
        <v>345</v>
      </c>
      <c r="B363" s="40">
        <f t="shared" si="45"/>
        <v>169840</v>
      </c>
      <c r="C363" s="41">
        <f t="shared" si="52"/>
        <v>0</v>
      </c>
      <c r="D363" s="41">
        <f t="shared" si="46"/>
        <v>0.50751243781094513</v>
      </c>
      <c r="E363" s="41">
        <f t="shared" si="47"/>
        <v>0</v>
      </c>
      <c r="F363" s="41">
        <f t="shared" si="48"/>
        <v>0</v>
      </c>
      <c r="G363" s="41">
        <f t="shared" si="49"/>
        <v>0</v>
      </c>
      <c r="H363" s="41">
        <f t="shared" si="53"/>
        <v>0</v>
      </c>
      <c r="I363" s="41">
        <f t="shared" si="50"/>
        <v>0</v>
      </c>
      <c r="J363" s="37"/>
      <c r="K363" s="37"/>
    </row>
    <row r="364" spans="1:11" x14ac:dyDescent="0.25">
      <c r="A364" s="39">
        <f t="shared" si="51"/>
        <v>346</v>
      </c>
      <c r="B364" s="40">
        <f t="shared" si="45"/>
        <v>170205</v>
      </c>
      <c r="C364" s="41">
        <f t="shared" si="52"/>
        <v>0</v>
      </c>
      <c r="D364" s="41">
        <f t="shared" si="46"/>
        <v>0.50751243781094513</v>
      </c>
      <c r="E364" s="41">
        <f t="shared" si="47"/>
        <v>0</v>
      </c>
      <c r="F364" s="41">
        <f t="shared" si="48"/>
        <v>0</v>
      </c>
      <c r="G364" s="41">
        <f t="shared" si="49"/>
        <v>0</v>
      </c>
      <c r="H364" s="41">
        <f t="shared" si="53"/>
        <v>0</v>
      </c>
      <c r="I364" s="41">
        <f t="shared" si="50"/>
        <v>0</v>
      </c>
      <c r="J364" s="37"/>
      <c r="K364" s="37"/>
    </row>
    <row r="365" spans="1:11" x14ac:dyDescent="0.25">
      <c r="A365" s="39">
        <f t="shared" si="51"/>
        <v>347</v>
      </c>
      <c r="B365" s="40">
        <f t="shared" si="45"/>
        <v>170570</v>
      </c>
      <c r="C365" s="41">
        <f t="shared" si="52"/>
        <v>0</v>
      </c>
      <c r="D365" s="41">
        <f t="shared" si="46"/>
        <v>0.50751243781094513</v>
      </c>
      <c r="E365" s="41">
        <f t="shared" si="47"/>
        <v>0</v>
      </c>
      <c r="F365" s="41">
        <f t="shared" si="48"/>
        <v>0</v>
      </c>
      <c r="G365" s="41">
        <f t="shared" si="49"/>
        <v>0</v>
      </c>
      <c r="H365" s="41">
        <f t="shared" si="53"/>
        <v>0</v>
      </c>
      <c r="I365" s="41">
        <f t="shared" si="50"/>
        <v>0</v>
      </c>
      <c r="J365" s="37"/>
      <c r="K365" s="37"/>
    </row>
    <row r="366" spans="1:11" x14ac:dyDescent="0.25">
      <c r="A366" s="39">
        <f t="shared" si="51"/>
        <v>348</v>
      </c>
      <c r="B366" s="40">
        <f t="shared" si="45"/>
        <v>170935</v>
      </c>
      <c r="C366" s="41">
        <f t="shared" si="52"/>
        <v>0</v>
      </c>
      <c r="D366" s="41">
        <f t="shared" si="46"/>
        <v>0.50751243781094513</v>
      </c>
      <c r="E366" s="41">
        <f t="shared" si="47"/>
        <v>0</v>
      </c>
      <c r="F366" s="41">
        <f t="shared" si="48"/>
        <v>0</v>
      </c>
      <c r="G366" s="41">
        <f t="shared" si="49"/>
        <v>0</v>
      </c>
      <c r="H366" s="41">
        <f t="shared" si="53"/>
        <v>0</v>
      </c>
      <c r="I366" s="41">
        <f t="shared" si="50"/>
        <v>0</v>
      </c>
      <c r="J366" s="37"/>
      <c r="K366" s="37"/>
    </row>
    <row r="367" spans="1:11" x14ac:dyDescent="0.25">
      <c r="A367" s="39">
        <f t="shared" si="51"/>
        <v>349</v>
      </c>
      <c r="B367" s="40">
        <f t="shared" si="45"/>
        <v>171301</v>
      </c>
      <c r="C367" s="41">
        <f t="shared" si="52"/>
        <v>0</v>
      </c>
      <c r="D367" s="41">
        <f t="shared" si="46"/>
        <v>0.50751243781094513</v>
      </c>
      <c r="E367" s="41">
        <f t="shared" si="47"/>
        <v>0</v>
      </c>
      <c r="F367" s="41">
        <f t="shared" si="48"/>
        <v>0</v>
      </c>
      <c r="G367" s="41">
        <f t="shared" si="49"/>
        <v>0</v>
      </c>
      <c r="H367" s="41">
        <f t="shared" si="53"/>
        <v>0</v>
      </c>
      <c r="I367" s="41">
        <f t="shared" si="50"/>
        <v>0</v>
      </c>
      <c r="J367" s="37"/>
      <c r="K367" s="37"/>
    </row>
    <row r="368" spans="1:11" x14ac:dyDescent="0.25">
      <c r="A368" s="39">
        <f t="shared" si="51"/>
        <v>350</v>
      </c>
      <c r="B368" s="40">
        <f t="shared" si="45"/>
        <v>171666</v>
      </c>
      <c r="C368" s="41">
        <f t="shared" si="52"/>
        <v>0</v>
      </c>
      <c r="D368" s="41">
        <f t="shared" si="46"/>
        <v>0.50751243781094513</v>
      </c>
      <c r="E368" s="41">
        <f t="shared" si="47"/>
        <v>0</v>
      </c>
      <c r="F368" s="41">
        <f t="shared" si="48"/>
        <v>0</v>
      </c>
      <c r="G368" s="41">
        <f t="shared" si="49"/>
        <v>0</v>
      </c>
      <c r="H368" s="41">
        <f t="shared" si="53"/>
        <v>0</v>
      </c>
      <c r="I368" s="41">
        <f t="shared" si="50"/>
        <v>0</v>
      </c>
      <c r="J368" s="37"/>
      <c r="K368" s="37"/>
    </row>
    <row r="369" spans="1:11" x14ac:dyDescent="0.25">
      <c r="A369" s="39">
        <f t="shared" si="51"/>
        <v>351</v>
      </c>
      <c r="B369" s="40">
        <f t="shared" si="45"/>
        <v>172031</v>
      </c>
      <c r="C369" s="41">
        <f t="shared" si="52"/>
        <v>0</v>
      </c>
      <c r="D369" s="41">
        <f t="shared" si="46"/>
        <v>0.50751243781094513</v>
      </c>
      <c r="E369" s="41">
        <f t="shared" si="47"/>
        <v>0</v>
      </c>
      <c r="F369" s="41">
        <f t="shared" si="48"/>
        <v>0</v>
      </c>
      <c r="G369" s="41">
        <f t="shared" si="49"/>
        <v>0</v>
      </c>
      <c r="H369" s="41">
        <f t="shared" si="53"/>
        <v>0</v>
      </c>
      <c r="I369" s="41">
        <f t="shared" si="50"/>
        <v>0</v>
      </c>
      <c r="J369" s="37"/>
      <c r="K369" s="37"/>
    </row>
    <row r="370" spans="1:11" x14ac:dyDescent="0.25">
      <c r="A370" s="39">
        <f t="shared" si="51"/>
        <v>352</v>
      </c>
      <c r="B370" s="40">
        <f t="shared" si="45"/>
        <v>172396</v>
      </c>
      <c r="C370" s="41">
        <f t="shared" si="52"/>
        <v>0</v>
      </c>
      <c r="D370" s="41">
        <f t="shared" si="46"/>
        <v>0.50751243781094513</v>
      </c>
      <c r="E370" s="41">
        <f t="shared" si="47"/>
        <v>0</v>
      </c>
      <c r="F370" s="41">
        <f t="shared" si="48"/>
        <v>0</v>
      </c>
      <c r="G370" s="41">
        <f t="shared" si="49"/>
        <v>0</v>
      </c>
      <c r="H370" s="41">
        <f t="shared" si="53"/>
        <v>0</v>
      </c>
      <c r="I370" s="41">
        <f t="shared" si="50"/>
        <v>0</v>
      </c>
      <c r="J370" s="37"/>
      <c r="K370" s="37"/>
    </row>
    <row r="371" spans="1:11" x14ac:dyDescent="0.25">
      <c r="A371" s="39">
        <f t="shared" si="51"/>
        <v>353</v>
      </c>
      <c r="B371" s="40">
        <f t="shared" si="45"/>
        <v>172762</v>
      </c>
      <c r="C371" s="41">
        <f t="shared" si="52"/>
        <v>0</v>
      </c>
      <c r="D371" s="41">
        <f t="shared" si="46"/>
        <v>0.50751243781094513</v>
      </c>
      <c r="E371" s="41">
        <f t="shared" si="47"/>
        <v>0</v>
      </c>
      <c r="F371" s="41">
        <f t="shared" si="48"/>
        <v>0</v>
      </c>
      <c r="G371" s="41">
        <f t="shared" si="49"/>
        <v>0</v>
      </c>
      <c r="H371" s="41">
        <f t="shared" si="53"/>
        <v>0</v>
      </c>
      <c r="I371" s="41">
        <f t="shared" si="50"/>
        <v>0</v>
      </c>
      <c r="J371" s="37"/>
      <c r="K371" s="37"/>
    </row>
    <row r="372" spans="1:11" x14ac:dyDescent="0.25">
      <c r="A372" s="39">
        <f t="shared" si="51"/>
        <v>354</v>
      </c>
      <c r="B372" s="40">
        <f t="shared" si="45"/>
        <v>173127</v>
      </c>
      <c r="C372" s="41">
        <f t="shared" si="52"/>
        <v>0</v>
      </c>
      <c r="D372" s="41">
        <f t="shared" si="46"/>
        <v>0.50751243781094513</v>
      </c>
      <c r="E372" s="41">
        <f t="shared" si="47"/>
        <v>0</v>
      </c>
      <c r="F372" s="41">
        <f t="shared" si="48"/>
        <v>0</v>
      </c>
      <c r="G372" s="41">
        <f t="shared" si="49"/>
        <v>0</v>
      </c>
      <c r="H372" s="41">
        <f t="shared" si="53"/>
        <v>0</v>
      </c>
      <c r="I372" s="41">
        <f t="shared" si="50"/>
        <v>0</v>
      </c>
      <c r="J372" s="37"/>
      <c r="K372" s="37"/>
    </row>
    <row r="373" spans="1:11" x14ac:dyDescent="0.25">
      <c r="A373" s="39">
        <f t="shared" si="51"/>
        <v>355</v>
      </c>
      <c r="B373" s="40">
        <f t="shared" si="45"/>
        <v>173492</v>
      </c>
      <c r="C373" s="41">
        <f t="shared" si="52"/>
        <v>0</v>
      </c>
      <c r="D373" s="41">
        <f t="shared" si="46"/>
        <v>0.50751243781094513</v>
      </c>
      <c r="E373" s="41">
        <f t="shared" si="47"/>
        <v>0</v>
      </c>
      <c r="F373" s="41">
        <f t="shared" si="48"/>
        <v>0</v>
      </c>
      <c r="G373" s="41">
        <f t="shared" si="49"/>
        <v>0</v>
      </c>
      <c r="H373" s="41">
        <f t="shared" si="53"/>
        <v>0</v>
      </c>
      <c r="I373" s="41">
        <f t="shared" si="50"/>
        <v>0</v>
      </c>
      <c r="J373" s="37"/>
      <c r="K373" s="37"/>
    </row>
    <row r="374" spans="1:11" x14ac:dyDescent="0.25">
      <c r="A374" s="39">
        <f t="shared" si="51"/>
        <v>356</v>
      </c>
      <c r="B374" s="40">
        <f t="shared" si="45"/>
        <v>173857</v>
      </c>
      <c r="C374" s="41">
        <f t="shared" si="52"/>
        <v>0</v>
      </c>
      <c r="D374" s="41">
        <f t="shared" si="46"/>
        <v>0.50751243781094513</v>
      </c>
      <c r="E374" s="41">
        <f t="shared" si="47"/>
        <v>0</v>
      </c>
      <c r="F374" s="41">
        <f t="shared" si="48"/>
        <v>0</v>
      </c>
      <c r="G374" s="41">
        <f t="shared" si="49"/>
        <v>0</v>
      </c>
      <c r="H374" s="41">
        <f t="shared" si="53"/>
        <v>0</v>
      </c>
      <c r="I374" s="41">
        <f t="shared" si="50"/>
        <v>0</v>
      </c>
      <c r="J374" s="37"/>
      <c r="K374" s="37"/>
    </row>
    <row r="375" spans="1:11" x14ac:dyDescent="0.25">
      <c r="A375" s="39">
        <f t="shared" si="51"/>
        <v>357</v>
      </c>
      <c r="B375" s="40">
        <f t="shared" si="45"/>
        <v>174223</v>
      </c>
      <c r="C375" s="41">
        <f t="shared" si="52"/>
        <v>0</v>
      </c>
      <c r="D375" s="41">
        <f t="shared" si="46"/>
        <v>0.50751243781094513</v>
      </c>
      <c r="E375" s="41">
        <f t="shared" si="47"/>
        <v>0</v>
      </c>
      <c r="F375" s="41">
        <f t="shared" si="48"/>
        <v>0</v>
      </c>
      <c r="G375" s="41">
        <f t="shared" si="49"/>
        <v>0</v>
      </c>
      <c r="H375" s="41">
        <f t="shared" si="53"/>
        <v>0</v>
      </c>
      <c r="I375" s="41">
        <f t="shared" si="50"/>
        <v>0</v>
      </c>
      <c r="J375" s="37"/>
      <c r="K375" s="37"/>
    </row>
    <row r="376" spans="1:11" x14ac:dyDescent="0.25">
      <c r="A376" s="39">
        <f t="shared" si="51"/>
        <v>358</v>
      </c>
      <c r="B376" s="40">
        <f t="shared" si="45"/>
        <v>174588</v>
      </c>
      <c r="C376" s="41">
        <f t="shared" si="52"/>
        <v>0</v>
      </c>
      <c r="D376" s="41">
        <f t="shared" si="46"/>
        <v>0.50751243781094513</v>
      </c>
      <c r="E376" s="41">
        <f t="shared" si="47"/>
        <v>0</v>
      </c>
      <c r="F376" s="41">
        <f t="shared" si="48"/>
        <v>0</v>
      </c>
      <c r="G376" s="41">
        <f t="shared" si="49"/>
        <v>0</v>
      </c>
      <c r="H376" s="41">
        <f t="shared" si="53"/>
        <v>0</v>
      </c>
      <c r="I376" s="41">
        <f t="shared" si="50"/>
        <v>0</v>
      </c>
      <c r="J376" s="37"/>
      <c r="K376" s="37"/>
    </row>
    <row r="377" spans="1:11" x14ac:dyDescent="0.25">
      <c r="A377" s="39">
        <f t="shared" si="51"/>
        <v>359</v>
      </c>
      <c r="B377" s="40">
        <f t="shared" si="45"/>
        <v>174953</v>
      </c>
      <c r="C377" s="41">
        <f t="shared" si="52"/>
        <v>0</v>
      </c>
      <c r="D377" s="41">
        <f t="shared" si="46"/>
        <v>0.50751243781094513</v>
      </c>
      <c r="E377" s="41">
        <f t="shared" si="47"/>
        <v>0</v>
      </c>
      <c r="F377" s="41">
        <f t="shared" si="48"/>
        <v>0</v>
      </c>
      <c r="G377" s="41">
        <f t="shared" si="49"/>
        <v>0</v>
      </c>
      <c r="H377" s="41">
        <f t="shared" si="53"/>
        <v>0</v>
      </c>
      <c r="I377" s="41">
        <f t="shared" si="50"/>
        <v>0</v>
      </c>
      <c r="J377" s="37"/>
      <c r="K377" s="37"/>
    </row>
    <row r="378" spans="1:11" x14ac:dyDescent="0.25">
      <c r="A378" s="39">
        <f t="shared" si="51"/>
        <v>360</v>
      </c>
      <c r="B378" s="40">
        <f t="shared" si="45"/>
        <v>175318</v>
      </c>
      <c r="C378" s="41">
        <f t="shared" si="52"/>
        <v>0</v>
      </c>
      <c r="D378" s="41">
        <f t="shared" si="46"/>
        <v>0.50751243781094513</v>
      </c>
      <c r="E378" s="41">
        <f t="shared" si="47"/>
        <v>0</v>
      </c>
      <c r="F378" s="41">
        <f t="shared" si="48"/>
        <v>0</v>
      </c>
      <c r="G378" s="41">
        <f t="shared" si="49"/>
        <v>0</v>
      </c>
      <c r="H378" s="41">
        <f t="shared" si="53"/>
        <v>0</v>
      </c>
      <c r="I378" s="41">
        <f t="shared" si="50"/>
        <v>0</v>
      </c>
      <c r="J378" s="37"/>
      <c r="K378" s="37"/>
    </row>
    <row r="379" spans="1:11" x14ac:dyDescent="0.25">
      <c r="A379" s="42"/>
      <c r="B379" s="42"/>
      <c r="C379" s="42"/>
      <c r="D379" s="42"/>
      <c r="E379" s="42"/>
      <c r="F379" s="42"/>
      <c r="G379" s="42"/>
      <c r="H379" s="42"/>
      <c r="I379" s="42"/>
      <c r="J379" s="43"/>
    </row>
    <row r="380" spans="1:11" x14ac:dyDescent="0.25">
      <c r="J380" s="43"/>
    </row>
    <row r="381" spans="1:11" x14ac:dyDescent="0.25">
      <c r="J381" s="43"/>
    </row>
    <row r="382" spans="1:11" x14ac:dyDescent="0.25">
      <c r="J382" s="43"/>
    </row>
    <row r="383" spans="1:11" x14ac:dyDescent="0.25">
      <c r="J383" s="43"/>
    </row>
    <row r="384" spans="1:11" x14ac:dyDescent="0.25">
      <c r="J384" s="43"/>
    </row>
    <row r="385" spans="10:10" x14ac:dyDescent="0.25">
      <c r="J385" s="43"/>
    </row>
    <row r="386" spans="10:10" x14ac:dyDescent="0.25">
      <c r="J386" s="43"/>
    </row>
    <row r="387" spans="10:10" x14ac:dyDescent="0.25">
      <c r="J387" s="43"/>
    </row>
    <row r="388" spans="10:10" x14ac:dyDescent="0.25">
      <c r="J388" s="43"/>
    </row>
    <row r="389" spans="10:10" x14ac:dyDescent="0.25">
      <c r="J389" s="43"/>
    </row>
    <row r="390" spans="10:10" x14ac:dyDescent="0.25">
      <c r="J390" s="43"/>
    </row>
    <row r="391" spans="10:10" x14ac:dyDescent="0.25">
      <c r="J391" s="43"/>
    </row>
    <row r="392" spans="10:10" x14ac:dyDescent="0.25">
      <c r="J392" s="43"/>
    </row>
    <row r="393" spans="10:10" x14ac:dyDescent="0.25">
      <c r="J393" s="43"/>
    </row>
    <row r="394" spans="10:10" x14ac:dyDescent="0.25">
      <c r="J394" s="43"/>
    </row>
    <row r="395" spans="10:10" x14ac:dyDescent="0.25">
      <c r="J395" s="43"/>
    </row>
    <row r="396" spans="10:10" x14ac:dyDescent="0.25">
      <c r="J396" s="43"/>
    </row>
    <row r="397" spans="10:10" x14ac:dyDescent="0.25">
      <c r="J397" s="43"/>
    </row>
    <row r="398" spans="10:10" x14ac:dyDescent="0.25">
      <c r="J398" s="43"/>
    </row>
    <row r="399" spans="10:10" x14ac:dyDescent="0.25">
      <c r="J399" s="43"/>
    </row>
    <row r="400" spans="10:10" x14ac:dyDescent="0.25">
      <c r="J400" s="43"/>
    </row>
    <row r="401" spans="10:10" x14ac:dyDescent="0.25">
      <c r="J401" s="43"/>
    </row>
    <row r="402" spans="10:10" x14ac:dyDescent="0.25">
      <c r="J402" s="43"/>
    </row>
    <row r="403" spans="10:10" x14ac:dyDescent="0.25">
      <c r="J403" s="43"/>
    </row>
  </sheetData>
  <sheetProtection selectLockedCells="1"/>
  <mergeCells count="2">
    <mergeCell ref="B4:D4"/>
    <mergeCell ref="F4:H4"/>
  </mergeCells>
  <phoneticPr fontId="0" type="noConversion"/>
  <conditionalFormatting sqref="A19:D378">
    <cfRule type="expression" dxfId="7" priority="1" stopIfTrue="1">
      <formula>IF(ROW(A19)&gt;Last_Row,TRUE, FALSE)</formula>
    </cfRule>
    <cfRule type="expression" dxfId="6" priority="2" stopIfTrue="1">
      <formula>IF(ROW(A19)=Last_Row,TRUE, FALSE)</formula>
    </cfRule>
    <cfRule type="expression" dxfId="5" priority="3" stopIfTrue="1">
      <formula>IF(ROW(A19)&lt;Last_Row,TRUE, FALSE)</formula>
    </cfRule>
  </conditionalFormatting>
  <conditionalFormatting sqref="F19:I378">
    <cfRule type="expression" dxfId="4" priority="4" stopIfTrue="1">
      <formula>IF(ROW(F19)&gt;Last_Row,TRUE, FALSE)</formula>
    </cfRule>
    <cfRule type="expression" dxfId="3" priority="5" stopIfTrue="1">
      <formula>IF(ROW(F19)=Last_Row,TRUE, FALSE)</formula>
    </cfRule>
    <cfRule type="expression" dxfId="2" priority="6" stopIfTrue="1">
      <formula>IF(ROW(F19)&lt;=Last_Row,TRUE, FALSE)</formula>
    </cfRule>
  </conditionalFormatting>
  <conditionalFormatting sqref="E19:E378">
    <cfRule type="expression" dxfId="1" priority="7" stopIfTrue="1">
      <formula>IF(ROW(E19)&gt;Last_Row,TRUE, FALSE)</formula>
    </cfRule>
    <cfRule type="expression" dxfId="0" priority="8" stopIfTrue="1">
      <formula>IF(ROW(E19)=Last_Row,TRUE, FALSE)</formula>
    </cfRule>
  </conditionalFormatting>
  <dataValidations xWindow="528" yWindow="248" count="2">
    <dataValidation type="whole" allowBlank="1" showInputMessage="1" showErrorMessage="1" errorTitle="Années" error="Entrez un nombre entier d'années compris entre 1 et 30." sqref="D7" xr:uid="{00000000-0002-0000-0100-000000000000}">
      <formula1>1</formula1>
      <formula2>30</formula2>
    </dataValidation>
    <dataValidation type="date" operator="greaterThanOrEqual" allowBlank="1" showInputMessage="1" showErrorMessage="1" errorTitle="Date" error="Entrez une date valide ultérieure ou égale au 1er janvier 1900." sqref="D9 D8" xr:uid="{00000000-0002-0000-0100-000001000000}">
      <formula1>1</formula1>
    </dataValidation>
  </dataValidations>
  <printOptions horizontalCentered="1"/>
  <pageMargins left="0.39370078740157483" right="0.31496062992125984" top="0.39370078740157483" bottom="0.11811023622047245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26</vt:i4>
      </vt:variant>
    </vt:vector>
  </HeadingPairs>
  <TitlesOfParts>
    <vt:vector size="36" baseType="lpstr">
      <vt:lpstr>INTRO</vt:lpstr>
      <vt:lpstr>LISTE</vt:lpstr>
      <vt:lpstr> Situation adm</vt:lpstr>
      <vt:lpstr>Description du projet</vt:lpstr>
      <vt:lpstr>Projection effectifs</vt:lpstr>
      <vt:lpstr>Réalisés et Prévisionnel</vt:lpstr>
      <vt:lpstr>Endettement</vt:lpstr>
      <vt:lpstr>plan pluri-annuel d'investismt</vt:lpstr>
      <vt:lpstr>Prêt envisagé</vt:lpstr>
      <vt:lpstr>Tendance budgétaire</vt:lpstr>
      <vt:lpstr>Beg_Bal</vt:lpstr>
      <vt:lpstr>champ</vt:lpstr>
      <vt:lpstr>Data</vt:lpstr>
      <vt:lpstr>End_Bal</vt:lpstr>
      <vt:lpstr>Extra_Pay</vt:lpstr>
      <vt:lpstr>Full_Print</vt:lpstr>
      <vt:lpstr>'Prêt envisagé'!Impression_des_titres</vt:lpstr>
      <vt:lpstr>Int</vt:lpstr>
      <vt:lpstr>Interest_Rate</vt:lpstr>
      <vt:lpstr>Loan_Amount</vt:lpstr>
      <vt:lpstr>Loan_Start</vt:lpstr>
      <vt:lpstr>Loan_Years</vt:lpstr>
      <vt:lpstr>nature</vt:lpstr>
      <vt:lpstr>Num_Pmt_Per_Year</vt:lpstr>
      <vt:lpstr>Pay_Date</vt:lpstr>
      <vt:lpstr>Pay_Num</vt:lpstr>
      <vt:lpstr>Princ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  <vt:lpstr>unité</vt:lpstr>
      <vt:lpstr>Versements_supplémentaires_facultatifs</vt:lpstr>
      <vt:lpstr>'Prêt envisagé'!Zone_d_impression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Tutelle Mariste</dc:creator>
  <cp:keywords/>
  <dc:description/>
  <cp:lastModifiedBy>Christophe SCHIETSE</cp:lastModifiedBy>
  <cp:lastPrinted>2007-02-07T11:10:59Z</cp:lastPrinted>
  <dcterms:created xsi:type="dcterms:W3CDTF">2000-08-25T00:46:01Z</dcterms:created>
  <dcterms:modified xsi:type="dcterms:W3CDTF">2019-11-20T15:38:03Z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2508</vt:lpwstr>
  </property>
  <property fmtid="{D5CDD505-2E9C-101B-9397-08002B2CF9AE}" pid="3" name="LCID">
    <vt:i4>1036</vt:i4>
  </property>
</Properties>
</file>